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35" windowHeight="3345"/>
  </bookViews>
  <sheets>
    <sheet name="MCX Combo" sheetId="2" r:id="rId1"/>
    <sheet name="MCX Premium" sheetId="3" r:id="rId2"/>
    <sheet name="Till Feb-17" sheetId="1" state="hidden" r:id="rId3"/>
    <sheet name="HNI MCX" sheetId="5" r:id="rId4"/>
    <sheet name="MCX OPTION" sheetId="4" r:id="rId5"/>
    <sheet name="ROI Statement" sheetId="6" r:id="rId6"/>
  </sheets>
  <definedNames>
    <definedName name="_xlnm._FilterDatabase" localSheetId="0" hidden="1">'MCX Combo'!$A$4:$N$687</definedName>
    <definedName name="_xlnm._FilterDatabase" localSheetId="1" hidden="1">'MCX Premium'!$A$4:$N$312</definedName>
  </definedNames>
  <calcPr calcId="124519"/>
</workbook>
</file>

<file path=xl/calcChain.xml><?xml version="1.0" encoding="utf-8"?>
<calcChain xmlns="http://schemas.openxmlformats.org/spreadsheetml/2006/main">
  <c r="J8" i="2"/>
  <c r="M8" s="1"/>
  <c r="N8" s="1"/>
  <c r="J9"/>
  <c r="M9" s="1"/>
  <c r="N9" s="1"/>
  <c r="J8" i="3"/>
  <c r="M8" s="1"/>
  <c r="N8" s="1"/>
  <c r="J9"/>
  <c r="M9" s="1"/>
  <c r="N9" s="1"/>
  <c r="J10" i="2"/>
  <c r="M10" s="1"/>
  <c r="N10" s="1"/>
  <c r="K11"/>
  <c r="J11"/>
  <c r="M11" s="1"/>
  <c r="N11" s="1"/>
  <c r="J12"/>
  <c r="M12" s="1"/>
  <c r="N12" s="1"/>
  <c r="J13"/>
  <c r="M13" s="1"/>
  <c r="N13" s="1"/>
  <c r="J14"/>
  <c r="M14" s="1"/>
  <c r="N14" s="1"/>
  <c r="K15"/>
  <c r="J15"/>
  <c r="J16"/>
  <c r="K17"/>
  <c r="J17"/>
  <c r="K18"/>
  <c r="J18"/>
  <c r="J19"/>
  <c r="M19" s="1"/>
  <c r="N19" s="1"/>
  <c r="J20"/>
  <c r="M20" s="1"/>
  <c r="N20" s="1"/>
  <c r="J21"/>
  <c r="M21" s="1"/>
  <c r="N21" s="1"/>
  <c r="J22"/>
  <c r="M22" s="1"/>
  <c r="N22" s="1"/>
  <c r="J10" i="3"/>
  <c r="M10" s="1"/>
  <c r="N10" s="1"/>
  <c r="J23" i="2"/>
  <c r="M23" s="1"/>
  <c r="N23" s="1"/>
  <c r="J24"/>
  <c r="M24" s="1"/>
  <c r="N24" s="1"/>
  <c r="J25"/>
  <c r="M25" s="1"/>
  <c r="N25" s="1"/>
  <c r="J26"/>
  <c r="M26" s="1"/>
  <c r="N26" s="1"/>
  <c r="J11" i="3"/>
  <c r="J27" i="2"/>
  <c r="M27" s="1"/>
  <c r="N27" s="1"/>
  <c r="J28"/>
  <c r="M28" s="1"/>
  <c r="N28" s="1"/>
  <c r="J29"/>
  <c r="M29" s="1"/>
  <c r="N29" s="1"/>
  <c r="J30"/>
  <c r="M30" s="1"/>
  <c r="N30" s="1"/>
  <c r="J31"/>
  <c r="M31" s="1"/>
  <c r="N31" s="1"/>
  <c r="J32"/>
  <c r="M32" s="1"/>
  <c r="N32" s="1"/>
  <c r="J33"/>
  <c r="M33" s="1"/>
  <c r="N33" s="1"/>
  <c r="J34"/>
  <c r="M34" s="1"/>
  <c r="N34" s="1"/>
  <c r="J35"/>
  <c r="M35" s="1"/>
  <c r="N35" s="1"/>
  <c r="K36"/>
  <c r="J36"/>
  <c r="K39"/>
  <c r="J37"/>
  <c r="M37" s="1"/>
  <c r="N37" s="1"/>
  <c r="J38"/>
  <c r="M38" s="1"/>
  <c r="N38" s="1"/>
  <c r="J39"/>
  <c r="J40"/>
  <c r="M40" s="1"/>
  <c r="N40" s="1"/>
  <c r="D6" i="6"/>
  <c r="J41" i="2"/>
  <c r="M41" s="1"/>
  <c r="N41" s="1"/>
  <c r="J42"/>
  <c r="M42" s="1"/>
  <c r="N42" s="1"/>
  <c r="J43"/>
  <c r="K44"/>
  <c r="J44"/>
  <c r="K12" i="3"/>
  <c r="J12"/>
  <c r="K13"/>
  <c r="J13"/>
  <c r="K48" i="2"/>
  <c r="J48"/>
  <c r="J49"/>
  <c r="M49" s="1"/>
  <c r="N49" s="1"/>
  <c r="J50"/>
  <c r="M50" s="1"/>
  <c r="N50" s="1"/>
  <c r="J51"/>
  <c r="M51" s="1"/>
  <c r="N51" s="1"/>
  <c r="J52"/>
  <c r="M52" s="1"/>
  <c r="N52" s="1"/>
  <c r="J53"/>
  <c r="C117"/>
  <c r="E117" s="1"/>
  <c r="F117" s="1"/>
  <c r="M12" i="3" l="1"/>
  <c r="N12" s="1"/>
  <c r="J46" i="2"/>
  <c r="M15"/>
  <c r="N15" s="1"/>
  <c r="N46" s="1"/>
  <c r="M16"/>
  <c r="N16" s="1"/>
  <c r="M17"/>
  <c r="N17" s="1"/>
  <c r="M18"/>
  <c r="N18" s="1"/>
  <c r="M11" i="3"/>
  <c r="N11" s="1"/>
  <c r="M36" i="2"/>
  <c r="N36" s="1"/>
  <c r="M39"/>
  <c r="N39" s="1"/>
  <c r="M43"/>
  <c r="N43" s="1"/>
  <c r="M44"/>
  <c r="N44" s="1"/>
  <c r="M13" i="3"/>
  <c r="N13" s="1"/>
  <c r="M48" i="2"/>
  <c r="N48" s="1"/>
  <c r="M53"/>
  <c r="N53" s="1"/>
  <c r="K54"/>
  <c r="J54"/>
  <c r="J55"/>
  <c r="M55" s="1"/>
  <c r="N55" s="1"/>
  <c r="J56"/>
  <c r="M56" s="1"/>
  <c r="N56" s="1"/>
  <c r="J57"/>
  <c r="M57" s="1"/>
  <c r="N57" s="1"/>
  <c r="J58"/>
  <c r="M58" s="1"/>
  <c r="N58" s="1"/>
  <c r="J59"/>
  <c r="M59" s="1"/>
  <c r="N59" s="1"/>
  <c r="J60"/>
  <c r="M60" s="1"/>
  <c r="N60" s="1"/>
  <c r="J61"/>
  <c r="M61" s="1"/>
  <c r="N61" s="1"/>
  <c r="J62"/>
  <c r="M62" s="1"/>
  <c r="N62" s="1"/>
  <c r="J63"/>
  <c r="M63" s="1"/>
  <c r="N63" s="1"/>
  <c r="J64"/>
  <c r="M64" s="1"/>
  <c r="N64" s="1"/>
  <c r="J65"/>
  <c r="M65" s="1"/>
  <c r="N65" s="1"/>
  <c r="J66"/>
  <c r="M66" s="1"/>
  <c r="N66" s="1"/>
  <c r="J67"/>
  <c r="M67" s="1"/>
  <c r="N67" s="1"/>
  <c r="J68"/>
  <c r="M68" s="1"/>
  <c r="N68" s="1"/>
  <c r="J69"/>
  <c r="M69" s="1"/>
  <c r="N69" s="1"/>
  <c r="J70"/>
  <c r="M70" s="1"/>
  <c r="N70" s="1"/>
  <c r="J71"/>
  <c r="M71" s="1"/>
  <c r="N71" s="1"/>
  <c r="J72"/>
  <c r="M72" s="1"/>
  <c r="N72" s="1"/>
  <c r="J73"/>
  <c r="M73" s="1"/>
  <c r="N73" s="1"/>
  <c r="J74"/>
  <c r="M74" s="1"/>
  <c r="N74" s="1"/>
  <c r="J75"/>
  <c r="M75" s="1"/>
  <c r="N75" s="1"/>
  <c r="J76"/>
  <c r="M76" s="1"/>
  <c r="N76" s="1"/>
  <c r="J77"/>
  <c r="M77" s="1"/>
  <c r="N77" s="1"/>
  <c r="J78"/>
  <c r="M78" s="1"/>
  <c r="N78" s="1"/>
  <c r="J79"/>
  <c r="M79" s="1"/>
  <c r="N79" s="1"/>
  <c r="J80"/>
  <c r="M80" s="1"/>
  <c r="N80" s="1"/>
  <c r="D5" i="6"/>
  <c r="D4"/>
  <c r="D3"/>
  <c r="J81" i="2"/>
  <c r="K82"/>
  <c r="J82"/>
  <c r="K83"/>
  <c r="J83"/>
  <c r="J14" i="3"/>
  <c r="M14" s="1"/>
  <c r="N14" s="1"/>
  <c r="J84" i="2"/>
  <c r="M84" s="1"/>
  <c r="N84" s="1"/>
  <c r="J85"/>
  <c r="M85" s="1"/>
  <c r="N85" s="1"/>
  <c r="J86"/>
  <c r="M86" s="1"/>
  <c r="N86" s="1"/>
  <c r="J87"/>
  <c r="M87" s="1"/>
  <c r="N87" s="1"/>
  <c r="J88"/>
  <c r="M88" s="1"/>
  <c r="N88" s="1"/>
  <c r="J7" i="5"/>
  <c r="M7" s="1"/>
  <c r="N7" s="1"/>
  <c r="J89" i="2"/>
  <c r="M89" s="1"/>
  <c r="N89" s="1"/>
  <c r="J90"/>
  <c r="M90" s="1"/>
  <c r="N90" s="1"/>
  <c r="J91"/>
  <c r="M91" s="1"/>
  <c r="N91" s="1"/>
  <c r="J92"/>
  <c r="M92" s="1"/>
  <c r="N92" s="1"/>
  <c r="J15" i="3"/>
  <c r="M15" s="1"/>
  <c r="N15" s="1"/>
  <c r="J17"/>
  <c r="M17" s="1"/>
  <c r="N17" s="1"/>
  <c r="J16"/>
  <c r="J93" i="2"/>
  <c r="M93" s="1"/>
  <c r="N93" s="1"/>
  <c r="J94"/>
  <c r="K95"/>
  <c r="J95"/>
  <c r="K18" i="3"/>
  <c r="J18"/>
  <c r="J19"/>
  <c r="M19" s="1"/>
  <c r="N19" s="1"/>
  <c r="J20"/>
  <c r="M20" s="1"/>
  <c r="N20" s="1"/>
  <c r="K96" i="2"/>
  <c r="J96"/>
  <c r="K97"/>
  <c r="J97"/>
  <c r="K98"/>
  <c r="J98"/>
  <c r="J99"/>
  <c r="M99" s="1"/>
  <c r="N99" s="1"/>
  <c r="K21" i="3"/>
  <c r="J21"/>
  <c r="J100" i="2"/>
  <c r="M100" s="1"/>
  <c r="N100" s="1"/>
  <c r="J101"/>
  <c r="K102"/>
  <c r="J102"/>
  <c r="J22" i="3"/>
  <c r="M22" s="1"/>
  <c r="N22" s="1"/>
  <c r="J23"/>
  <c r="M23" s="1"/>
  <c r="N23" s="1"/>
  <c r="K103" i="2"/>
  <c r="J103"/>
  <c r="K104"/>
  <c r="J104"/>
  <c r="J105"/>
  <c r="M105" s="1"/>
  <c r="N105" s="1"/>
  <c r="J106"/>
  <c r="K107"/>
  <c r="J107"/>
  <c r="J108"/>
  <c r="M108" s="1"/>
  <c r="N108" s="1"/>
  <c r="J109"/>
  <c r="M109" s="1"/>
  <c r="N109" s="1"/>
  <c r="J110"/>
  <c r="M110" s="1"/>
  <c r="N110" s="1"/>
  <c r="J111"/>
  <c r="M111" s="1"/>
  <c r="N111" s="1"/>
  <c r="J112"/>
  <c r="K113"/>
  <c r="J113"/>
  <c r="J121"/>
  <c r="K123"/>
  <c r="J123"/>
  <c r="K122"/>
  <c r="J122"/>
  <c r="J25" i="3"/>
  <c r="M25" s="1"/>
  <c r="N25" s="1"/>
  <c r="J124" i="2"/>
  <c r="M124" s="1"/>
  <c r="N124" s="1"/>
  <c r="J125"/>
  <c r="M125" s="1"/>
  <c r="N125" s="1"/>
  <c r="J126"/>
  <c r="M126" s="1"/>
  <c r="N126" s="1"/>
  <c r="J127"/>
  <c r="M127" s="1"/>
  <c r="N127" s="1"/>
  <c r="J128"/>
  <c r="J26" i="3"/>
  <c r="M26" s="1"/>
  <c r="N26" s="1"/>
  <c r="K129" i="2"/>
  <c r="J129"/>
  <c r="K130"/>
  <c r="J130"/>
  <c r="J131"/>
  <c r="M131" s="1"/>
  <c r="N131" s="1"/>
  <c r="J132"/>
  <c r="M132" s="1"/>
  <c r="N132" s="1"/>
  <c r="J133"/>
  <c r="M133" s="1"/>
  <c r="N133" s="1"/>
  <c r="J134"/>
  <c r="K135"/>
  <c r="J135"/>
  <c r="K136"/>
  <c r="J136"/>
  <c r="J27" i="3"/>
  <c r="M27" s="1"/>
  <c r="N27" s="1"/>
  <c r="J137" i="2"/>
  <c r="M137" s="1"/>
  <c r="N137" s="1"/>
  <c r="J138"/>
  <c r="M138" s="1"/>
  <c r="N138" s="1"/>
  <c r="J139"/>
  <c r="M139" s="1"/>
  <c r="N139" s="1"/>
  <c r="J28" i="3"/>
  <c r="M28" s="1"/>
  <c r="N28" s="1"/>
  <c r="J140" i="2"/>
  <c r="M140" s="1"/>
  <c r="N140" s="1"/>
  <c r="J141"/>
  <c r="M141" s="1"/>
  <c r="N141" s="1"/>
  <c r="J142"/>
  <c r="M142" s="1"/>
  <c r="N142" s="1"/>
  <c r="J143"/>
  <c r="M143" s="1"/>
  <c r="N143" s="1"/>
  <c r="J144"/>
  <c r="M144" s="1"/>
  <c r="N144" s="1"/>
  <c r="J145"/>
  <c r="M145" s="1"/>
  <c r="N145" s="1"/>
  <c r="J29" i="3"/>
  <c r="M29" s="1"/>
  <c r="N29" s="1"/>
  <c r="J30"/>
  <c r="J146" i="2"/>
  <c r="M146" s="1"/>
  <c r="N146" s="1"/>
  <c r="J147"/>
  <c r="M147" s="1"/>
  <c r="N147" s="1"/>
  <c r="K148"/>
  <c r="J148"/>
  <c r="J149"/>
  <c r="M149" s="1"/>
  <c r="N149" s="1"/>
  <c r="J31" i="3"/>
  <c r="M31" s="1"/>
  <c r="N31" s="1"/>
  <c r="J150" i="2"/>
  <c r="M150" s="1"/>
  <c r="N150" s="1"/>
  <c r="J151"/>
  <c r="K152"/>
  <c r="J152"/>
  <c r="J34" i="3"/>
  <c r="M34" s="1"/>
  <c r="N34" s="1"/>
  <c r="J157" i="2"/>
  <c r="M157" s="1"/>
  <c r="N157" s="1"/>
  <c r="J158"/>
  <c r="M158" s="1"/>
  <c r="N158" s="1"/>
  <c r="J159"/>
  <c r="M159" s="1"/>
  <c r="N159" s="1"/>
  <c r="J153"/>
  <c r="M153" s="1"/>
  <c r="N153" s="1"/>
  <c r="J154"/>
  <c r="M154" s="1"/>
  <c r="N154" s="1"/>
  <c r="L156"/>
  <c r="J155"/>
  <c r="K156"/>
  <c r="J156"/>
  <c r="J32" i="3"/>
  <c r="K33"/>
  <c r="J33"/>
  <c r="J160" i="2"/>
  <c r="M160" s="1"/>
  <c r="N160" s="1"/>
  <c r="K161"/>
  <c r="J161"/>
  <c r="K162"/>
  <c r="J162"/>
  <c r="J163"/>
  <c r="M163" s="1"/>
  <c r="N163" s="1"/>
  <c r="J164"/>
  <c r="M164" s="1"/>
  <c r="N164" s="1"/>
  <c r="J35" i="3"/>
  <c r="M35" s="1"/>
  <c r="N35" s="1"/>
  <c r="J36"/>
  <c r="M36" s="1"/>
  <c r="N36" s="1"/>
  <c r="J37"/>
  <c r="M37" s="1"/>
  <c r="N37" s="1"/>
  <c r="J38"/>
  <c r="M38" s="1"/>
  <c r="N38" s="1"/>
  <c r="J165" i="2"/>
  <c r="M165" s="1"/>
  <c r="N165" s="1"/>
  <c r="J166"/>
  <c r="K167"/>
  <c r="J167"/>
  <c r="J168"/>
  <c r="M168" s="1"/>
  <c r="N168" s="1"/>
  <c r="J39" i="3"/>
  <c r="M39" s="1"/>
  <c r="N39" s="1"/>
  <c r="J40"/>
  <c r="M40" s="1"/>
  <c r="N40" s="1"/>
  <c r="J169" i="2"/>
  <c r="K170"/>
  <c r="J170"/>
  <c r="J171"/>
  <c r="M171" s="1"/>
  <c r="N171" s="1"/>
  <c r="J41" i="3"/>
  <c r="M41" s="1"/>
  <c r="N41" s="1"/>
  <c r="J172" i="2"/>
  <c r="M172" s="1"/>
  <c r="N172" s="1"/>
  <c r="J173"/>
  <c r="M173" s="1"/>
  <c r="N173" s="1"/>
  <c r="J174"/>
  <c r="M174" s="1"/>
  <c r="N174" s="1"/>
  <c r="K176"/>
  <c r="J176"/>
  <c r="J42" i="3"/>
  <c r="M42" s="1"/>
  <c r="N42" s="1"/>
  <c r="J177" i="2"/>
  <c r="M177" s="1"/>
  <c r="N177" s="1"/>
  <c r="J178"/>
  <c r="M178" s="1"/>
  <c r="N178" s="1"/>
  <c r="J179"/>
  <c r="M179" s="1"/>
  <c r="N179" s="1"/>
  <c r="J180"/>
  <c r="M180" s="1"/>
  <c r="N180" s="1"/>
  <c r="J181"/>
  <c r="M181" s="1"/>
  <c r="N181" s="1"/>
  <c r="J182"/>
  <c r="M182" s="1"/>
  <c r="N182" s="1"/>
  <c r="K45" i="3"/>
  <c r="J45"/>
  <c r="K44"/>
  <c r="J44"/>
  <c r="J43"/>
  <c r="M43" s="1"/>
  <c r="N43" s="1"/>
  <c r="J185" i="2"/>
  <c r="K183"/>
  <c r="J183"/>
  <c r="K184"/>
  <c r="J184"/>
  <c r="J49" i="3"/>
  <c r="M49" s="1"/>
  <c r="N49" s="1"/>
  <c r="J48"/>
  <c r="M48" s="1"/>
  <c r="N48" s="1"/>
  <c r="K47"/>
  <c r="J47"/>
  <c r="K46"/>
  <c r="J46"/>
  <c r="K186" i="2"/>
  <c r="K187"/>
  <c r="J186"/>
  <c r="M186" s="1"/>
  <c r="N186" s="1"/>
  <c r="J187"/>
  <c r="J188"/>
  <c r="M188" s="1"/>
  <c r="N188" s="1"/>
  <c r="J189"/>
  <c r="M189" s="1"/>
  <c r="N189" s="1"/>
  <c r="J53" i="3"/>
  <c r="M53" s="1"/>
  <c r="N53" s="1"/>
  <c r="J197" i="2"/>
  <c r="M197" s="1"/>
  <c r="N197" s="1"/>
  <c r="J52" i="3"/>
  <c r="M52" s="1"/>
  <c r="N52" s="1"/>
  <c r="J51"/>
  <c r="M51" s="1"/>
  <c r="N51" s="1"/>
  <c r="J194" i="2"/>
  <c r="M194" s="1"/>
  <c r="N194" s="1"/>
  <c r="J195"/>
  <c r="M195" s="1"/>
  <c r="N195" s="1"/>
  <c r="J196"/>
  <c r="M196" s="1"/>
  <c r="N196" s="1"/>
  <c r="J198"/>
  <c r="M198" s="1"/>
  <c r="N198" s="1"/>
  <c r="J199"/>
  <c r="K200"/>
  <c r="J200"/>
  <c r="L201"/>
  <c r="J201"/>
  <c r="L202"/>
  <c r="J202"/>
  <c r="L203"/>
  <c r="J203"/>
  <c r="L204"/>
  <c r="J204"/>
  <c r="L205"/>
  <c r="J205"/>
  <c r="L206"/>
  <c r="J206"/>
  <c r="L207"/>
  <c r="J207"/>
  <c r="L208"/>
  <c r="J208"/>
  <c r="L209"/>
  <c r="J209"/>
  <c r="L210"/>
  <c r="J210"/>
  <c r="L211"/>
  <c r="J211"/>
  <c r="L212"/>
  <c r="J212"/>
  <c r="L213"/>
  <c r="J213"/>
  <c r="L214"/>
  <c r="J214"/>
  <c r="L215"/>
  <c r="J215"/>
  <c r="L216"/>
  <c r="J216"/>
  <c r="L217"/>
  <c r="J217"/>
  <c r="L218"/>
  <c r="J218"/>
  <c r="L219"/>
  <c r="J219"/>
  <c r="L220"/>
  <c r="J220"/>
  <c r="J221"/>
  <c r="L221"/>
  <c r="L222"/>
  <c r="J222"/>
  <c r="L223"/>
  <c r="J223"/>
  <c r="J12" i="4"/>
  <c r="M12"/>
  <c r="N12" s="1"/>
  <c r="J16"/>
  <c r="K15"/>
  <c r="J15"/>
  <c r="J14"/>
  <c r="M14" s="1"/>
  <c r="N14" s="1"/>
  <c r="J13"/>
  <c r="K9"/>
  <c r="J9"/>
  <c r="J8"/>
  <c r="M8" s="1"/>
  <c r="N8" s="1"/>
  <c r="K7"/>
  <c r="M7" s="1"/>
  <c r="N7" s="1"/>
  <c r="J7"/>
  <c r="K6"/>
  <c r="J6"/>
  <c r="K5"/>
  <c r="J5"/>
  <c r="J82" i="3"/>
  <c r="J81"/>
  <c r="M81" s="1"/>
  <c r="N81" s="1"/>
  <c r="J80"/>
  <c r="J79"/>
  <c r="J78"/>
  <c r="J77"/>
  <c r="K83"/>
  <c r="J83"/>
  <c r="K76"/>
  <c r="J76"/>
  <c r="J75"/>
  <c r="J74"/>
  <c r="M74" s="1"/>
  <c r="N74" s="1"/>
  <c r="J73"/>
  <c r="M73" s="1"/>
  <c r="N73" s="1"/>
  <c r="J72"/>
  <c r="M72" s="1"/>
  <c r="N72" s="1"/>
  <c r="J71"/>
  <c r="M71" s="1"/>
  <c r="N71" s="1"/>
  <c r="J70"/>
  <c r="J65"/>
  <c r="K64"/>
  <c r="J64"/>
  <c r="J63"/>
  <c r="M63" s="1"/>
  <c r="N63" s="1"/>
  <c r="J62"/>
  <c r="M62" s="1"/>
  <c r="N62" s="1"/>
  <c r="J61"/>
  <c r="M61" s="1"/>
  <c r="N61" s="1"/>
  <c r="K60"/>
  <c r="J60"/>
  <c r="J59"/>
  <c r="M59" s="1"/>
  <c r="N59" s="1"/>
  <c r="J58"/>
  <c r="J57"/>
  <c r="M57" s="1"/>
  <c r="N57" s="1"/>
  <c r="J56"/>
  <c r="M56" s="1"/>
  <c r="N56" s="1"/>
  <c r="J55"/>
  <c r="M55" s="1"/>
  <c r="N55" s="1"/>
  <c r="J54"/>
  <c r="M54" s="1"/>
  <c r="N54" s="1"/>
  <c r="J274" i="2"/>
  <c r="J273"/>
  <c r="J272"/>
  <c r="M272" s="1"/>
  <c r="N272" s="1"/>
  <c r="K271"/>
  <c r="J271"/>
  <c r="L270"/>
  <c r="K270"/>
  <c r="J270"/>
  <c r="J269"/>
  <c r="J251"/>
  <c r="J252"/>
  <c r="J253"/>
  <c r="J254"/>
  <c r="K254"/>
  <c r="L254"/>
  <c r="J255"/>
  <c r="J256"/>
  <c r="J257"/>
  <c r="J258"/>
  <c r="K258"/>
  <c r="J259"/>
  <c r="J260"/>
  <c r="K260"/>
  <c r="J261"/>
  <c r="J262"/>
  <c r="J263"/>
  <c r="K263"/>
  <c r="J264"/>
  <c r="J265"/>
  <c r="J266"/>
  <c r="K266"/>
  <c r="J267"/>
  <c r="M267" s="1"/>
  <c r="N267" s="1"/>
  <c r="J268"/>
  <c r="K230"/>
  <c r="J230"/>
  <c r="K231"/>
  <c r="L231"/>
  <c r="K240"/>
  <c r="J240"/>
  <c r="K239"/>
  <c r="J239"/>
  <c r="J238"/>
  <c r="K237"/>
  <c r="J237"/>
  <c r="K236"/>
  <c r="J236"/>
  <c r="J235"/>
  <c r="J234"/>
  <c r="J233"/>
  <c r="J232"/>
  <c r="J231"/>
  <c r="J229"/>
  <c r="J228"/>
  <c r="M228" s="1"/>
  <c r="N228" s="1"/>
  <c r="J227"/>
  <c r="K226"/>
  <c r="J226"/>
  <c r="K225"/>
  <c r="J225"/>
  <c r="L224"/>
  <c r="K224"/>
  <c r="J224"/>
  <c r="K11" i="4"/>
  <c r="J11"/>
  <c r="J10"/>
  <c r="K69" i="3"/>
  <c r="J69"/>
  <c r="J68"/>
  <c r="J67"/>
  <c r="M67" s="1"/>
  <c r="N67" s="1"/>
  <c r="J66"/>
  <c r="L242" i="2"/>
  <c r="K242"/>
  <c r="J242"/>
  <c r="J245"/>
  <c r="J244"/>
  <c r="M244" s="1"/>
  <c r="N244" s="1"/>
  <c r="K243"/>
  <c r="J243"/>
  <c r="K241"/>
  <c r="J241"/>
  <c r="J86" i="3"/>
  <c r="M86" s="1"/>
  <c r="N86" s="1"/>
  <c r="J85"/>
  <c r="M85" s="1"/>
  <c r="N85" s="1"/>
  <c r="J84"/>
  <c r="M84" s="1"/>
  <c r="N84" s="1"/>
  <c r="J278" i="2"/>
  <c r="M278" s="1"/>
  <c r="N278" s="1"/>
  <c r="K277"/>
  <c r="J277"/>
  <c r="J276"/>
  <c r="M276" s="1"/>
  <c r="N276" s="1"/>
  <c r="J275"/>
  <c r="J17" i="4"/>
  <c r="M17" s="1"/>
  <c r="N17" s="1"/>
  <c r="J92" i="3"/>
  <c r="M92" s="1"/>
  <c r="N92" s="1"/>
  <c r="J91"/>
  <c r="M91" s="1"/>
  <c r="N91" s="1"/>
  <c r="J90"/>
  <c r="M90" s="1"/>
  <c r="N90" s="1"/>
  <c r="J89"/>
  <c r="M89" s="1"/>
  <c r="N89" s="1"/>
  <c r="J88"/>
  <c r="M88" s="1"/>
  <c r="N88" s="1"/>
  <c r="J87"/>
  <c r="M87" s="1"/>
  <c r="N87" s="1"/>
  <c r="J285" i="2"/>
  <c r="J284"/>
  <c r="J283"/>
  <c r="J282"/>
  <c r="M282" s="1"/>
  <c r="N282" s="1"/>
  <c r="J281"/>
  <c r="K280"/>
  <c r="J280"/>
  <c r="J279"/>
  <c r="K94" i="3"/>
  <c r="J94"/>
  <c r="J93"/>
  <c r="L288" i="2"/>
  <c r="K288"/>
  <c r="J288"/>
  <c r="K287"/>
  <c r="J287"/>
  <c r="J286"/>
  <c r="J97" i="3"/>
  <c r="M97" s="1"/>
  <c r="N97" s="1"/>
  <c r="J96"/>
  <c r="M96" s="1"/>
  <c r="N96" s="1"/>
  <c r="J95"/>
  <c r="M95" s="1"/>
  <c r="N95" s="1"/>
  <c r="J292" i="2"/>
  <c r="M292" s="1"/>
  <c r="N292" s="1"/>
  <c r="J291"/>
  <c r="M291" s="1"/>
  <c r="N291" s="1"/>
  <c r="J290"/>
  <c r="M290" s="1"/>
  <c r="N290" s="1"/>
  <c r="J289"/>
  <c r="M289" s="1"/>
  <c r="N289" s="1"/>
  <c r="J100" i="3"/>
  <c r="M100" s="1"/>
  <c r="N100" s="1"/>
  <c r="J99"/>
  <c r="M99" s="1"/>
  <c r="N99" s="1"/>
  <c r="J98"/>
  <c r="M98" s="1"/>
  <c r="N98" s="1"/>
  <c r="J293" i="2"/>
  <c r="K296"/>
  <c r="J296"/>
  <c r="J295"/>
  <c r="M295" s="1"/>
  <c r="N295" s="1"/>
  <c r="J294"/>
  <c r="M294" s="1"/>
  <c r="N294" s="1"/>
  <c r="J18" i="4"/>
  <c r="J104" i="3"/>
  <c r="M104" s="1"/>
  <c r="N104" s="1"/>
  <c r="J103"/>
  <c r="J102"/>
  <c r="K101"/>
  <c r="J101"/>
  <c r="K301" i="2"/>
  <c r="J301"/>
  <c r="J300"/>
  <c r="L299"/>
  <c r="K299"/>
  <c r="J299"/>
  <c r="J298"/>
  <c r="M298" s="1"/>
  <c r="N298" s="1"/>
  <c r="J297"/>
  <c r="J108" i="3"/>
  <c r="M108" s="1"/>
  <c r="N108" s="1"/>
  <c r="J107"/>
  <c r="M107" s="1"/>
  <c r="N107" s="1"/>
  <c r="J106"/>
  <c r="M106" s="1"/>
  <c r="N106" s="1"/>
  <c r="J105"/>
  <c r="M105" s="1"/>
  <c r="N105" s="1"/>
  <c r="J305" i="2"/>
  <c r="M305" s="1"/>
  <c r="N305" s="1"/>
  <c r="J304"/>
  <c r="M304" s="1"/>
  <c r="N304" s="1"/>
  <c r="J307"/>
  <c r="J306"/>
  <c r="J303"/>
  <c r="K302"/>
  <c r="J302"/>
  <c r="K19" i="4"/>
  <c r="J19"/>
  <c r="K110" i="3"/>
  <c r="J110"/>
  <c r="K109"/>
  <c r="J109"/>
  <c r="L312" i="2"/>
  <c r="K312"/>
  <c r="J312"/>
  <c r="J311"/>
  <c r="L310"/>
  <c r="K310"/>
  <c r="J310"/>
  <c r="L309"/>
  <c r="K309"/>
  <c r="J309"/>
  <c r="J308"/>
  <c r="J21" i="4"/>
  <c r="M21" s="1"/>
  <c r="N21" s="1"/>
  <c r="K20"/>
  <c r="J20"/>
  <c r="J111" i="3"/>
  <c r="M111" s="1"/>
  <c r="N111" s="1"/>
  <c r="K314" i="2"/>
  <c r="J314"/>
  <c r="J313"/>
  <c r="M313" s="1"/>
  <c r="N313" s="1"/>
  <c r="K23" i="4"/>
  <c r="J23"/>
  <c r="K22"/>
  <c r="J22"/>
  <c r="J115" i="3"/>
  <c r="M115" s="1"/>
  <c r="N115" s="1"/>
  <c r="J114"/>
  <c r="M114" s="1"/>
  <c r="N114" s="1"/>
  <c r="J113"/>
  <c r="M113" s="1"/>
  <c r="N113" s="1"/>
  <c r="J112"/>
  <c r="M112" s="1"/>
  <c r="N112" s="1"/>
  <c r="J317" i="2"/>
  <c r="J320"/>
  <c r="L319"/>
  <c r="K319"/>
  <c r="J319"/>
  <c r="J318"/>
  <c r="M318" s="1"/>
  <c r="N318" s="1"/>
  <c r="K317"/>
  <c r="J316"/>
  <c r="J315"/>
  <c r="J117" i="3"/>
  <c r="J116"/>
  <c r="J322" i="2"/>
  <c r="K321"/>
  <c r="J321"/>
  <c r="J24" i="4"/>
  <c r="K25"/>
  <c r="J25"/>
  <c r="J121" i="3"/>
  <c r="J120"/>
  <c r="J119"/>
  <c r="K118"/>
  <c r="J118"/>
  <c r="J326" i="2"/>
  <c r="L325"/>
  <c r="K325"/>
  <c r="J325"/>
  <c r="J324"/>
  <c r="J323"/>
  <c r="K26" i="4"/>
  <c r="J26"/>
  <c r="K124" i="3"/>
  <c r="J124"/>
  <c r="K123"/>
  <c r="J123"/>
  <c r="K122"/>
  <c r="J122"/>
  <c r="K327" i="2"/>
  <c r="L327"/>
  <c r="J327"/>
  <c r="J330"/>
  <c r="J331"/>
  <c r="L329"/>
  <c r="K329"/>
  <c r="J329"/>
  <c r="L328"/>
  <c r="K328"/>
  <c r="J328"/>
  <c r="J126" i="3"/>
  <c r="M126" s="1"/>
  <c r="N126" s="1"/>
  <c r="J125"/>
  <c r="M125" s="1"/>
  <c r="N125" s="1"/>
  <c r="K338" i="2"/>
  <c r="J338"/>
  <c r="J337"/>
  <c r="J336"/>
  <c r="J27" i="4"/>
  <c r="M27" s="1"/>
  <c r="N27" s="1"/>
  <c r="K130" i="3"/>
  <c r="J130"/>
  <c r="J129"/>
  <c r="J128"/>
  <c r="M128" s="1"/>
  <c r="N128" s="1"/>
  <c r="J127"/>
  <c r="J343" i="2"/>
  <c r="L342"/>
  <c r="K342"/>
  <c r="J342"/>
  <c r="J341"/>
  <c r="J340"/>
  <c r="L339"/>
  <c r="K339"/>
  <c r="J339"/>
  <c r="L28" i="4"/>
  <c r="K28"/>
  <c r="J28"/>
  <c r="J135" i="3"/>
  <c r="M135" s="1"/>
  <c r="N135" s="1"/>
  <c r="J134"/>
  <c r="J133"/>
  <c r="M133" s="1"/>
  <c r="N133" s="1"/>
  <c r="J132"/>
  <c r="M132" s="1"/>
  <c r="N132" s="1"/>
  <c r="J131"/>
  <c r="M131" s="1"/>
  <c r="N131" s="1"/>
  <c r="J350" i="2"/>
  <c r="L349"/>
  <c r="K349"/>
  <c r="J349"/>
  <c r="J348"/>
  <c r="K347"/>
  <c r="J347"/>
  <c r="J346"/>
  <c r="J345"/>
  <c r="J344"/>
  <c r="L29" i="4"/>
  <c r="K29"/>
  <c r="J29"/>
  <c r="J138" i="3"/>
  <c r="M138" s="1"/>
  <c r="N138" s="1"/>
  <c r="J137"/>
  <c r="K136"/>
  <c r="J136"/>
  <c r="J356" i="2"/>
  <c r="J355"/>
  <c r="K354"/>
  <c r="J354"/>
  <c r="J353"/>
  <c r="J352"/>
  <c r="L351"/>
  <c r="K351"/>
  <c r="J351"/>
  <c r="L30" i="4"/>
  <c r="K30"/>
  <c r="J30"/>
  <c r="K142" i="3"/>
  <c r="J142"/>
  <c r="J141"/>
  <c r="K140"/>
  <c r="J140"/>
  <c r="J139"/>
  <c r="J361" i="2"/>
  <c r="L360"/>
  <c r="K360"/>
  <c r="J360"/>
  <c r="J359"/>
  <c r="L358"/>
  <c r="K358"/>
  <c r="J358"/>
  <c r="L357"/>
  <c r="K357"/>
  <c r="J357"/>
  <c r="J31" i="4"/>
  <c r="M31" s="1"/>
  <c r="N31" s="1"/>
  <c r="J143" i="3"/>
  <c r="M143" s="1"/>
  <c r="N143" s="1"/>
  <c r="J363" i="2"/>
  <c r="J362"/>
  <c r="J32" i="4"/>
  <c r="M32" s="1"/>
  <c r="N32" s="1"/>
  <c r="J146" i="3"/>
  <c r="M146" s="1"/>
  <c r="N146" s="1"/>
  <c r="J145"/>
  <c r="M145" s="1"/>
  <c r="N145" s="1"/>
  <c r="J144"/>
  <c r="M144" s="1"/>
  <c r="N144" s="1"/>
  <c r="K365" i="2"/>
  <c r="J365"/>
  <c r="J366"/>
  <c r="M366" s="1"/>
  <c r="N366" s="1"/>
  <c r="J364"/>
  <c r="M364" s="1"/>
  <c r="N364" s="1"/>
  <c r="J33" i="4"/>
  <c r="M33" s="1"/>
  <c r="N33" s="1"/>
  <c r="J151" i="3"/>
  <c r="M151" s="1"/>
  <c r="N151" s="1"/>
  <c r="J150"/>
  <c r="M150" s="1"/>
  <c r="N150" s="1"/>
  <c r="J149"/>
  <c r="M149" s="1"/>
  <c r="N149" s="1"/>
  <c r="J148"/>
  <c r="M148" s="1"/>
  <c r="N148" s="1"/>
  <c r="J147"/>
  <c r="M147" s="1"/>
  <c r="N147" s="1"/>
  <c r="J373" i="2"/>
  <c r="M373" s="1"/>
  <c r="N373" s="1"/>
  <c r="J372"/>
  <c r="M372" s="1"/>
  <c r="N372" s="1"/>
  <c r="J371"/>
  <c r="M371" s="1"/>
  <c r="N371" s="1"/>
  <c r="J370"/>
  <c r="M370" s="1"/>
  <c r="N370" s="1"/>
  <c r="J369"/>
  <c r="M369" s="1"/>
  <c r="N369" s="1"/>
  <c r="J368"/>
  <c r="M368" s="1"/>
  <c r="N368" s="1"/>
  <c r="J367"/>
  <c r="M367" s="1"/>
  <c r="N367" s="1"/>
  <c r="L34" i="4"/>
  <c r="K34"/>
  <c r="J34"/>
  <c r="J155" i="3"/>
  <c r="K154"/>
  <c r="J154"/>
  <c r="K153"/>
  <c r="J153"/>
  <c r="K152"/>
  <c r="J152"/>
  <c r="L380" i="2"/>
  <c r="K380"/>
  <c r="J380"/>
  <c r="L379"/>
  <c r="K379"/>
  <c r="J379"/>
  <c r="J378"/>
  <c r="L377"/>
  <c r="K377"/>
  <c r="J377"/>
  <c r="L376"/>
  <c r="K376"/>
  <c r="J376"/>
  <c r="K375"/>
  <c r="J375"/>
  <c r="L374"/>
  <c r="K374"/>
  <c r="J374"/>
  <c r="K35" i="4"/>
  <c r="J35"/>
  <c r="J156" i="3"/>
  <c r="M156" s="1"/>
  <c r="N156" s="1"/>
  <c r="J161"/>
  <c r="M161" s="1"/>
  <c r="N161" s="1"/>
  <c r="J160"/>
  <c r="M160" s="1"/>
  <c r="N160" s="1"/>
  <c r="J159"/>
  <c r="M159" s="1"/>
  <c r="N159" s="1"/>
  <c r="J158"/>
  <c r="M158" s="1"/>
  <c r="N158" s="1"/>
  <c r="J157"/>
  <c r="M157" s="1"/>
  <c r="N157" s="1"/>
  <c r="K384" i="2"/>
  <c r="J389"/>
  <c r="K388"/>
  <c r="J388"/>
  <c r="J387"/>
  <c r="L386"/>
  <c r="K386"/>
  <c r="J386"/>
  <c r="J385"/>
  <c r="J384"/>
  <c r="J383"/>
  <c r="J382"/>
  <c r="J381"/>
  <c r="J37" i="4"/>
  <c r="M37" s="1"/>
  <c r="N37" s="1"/>
  <c r="J36"/>
  <c r="M36" s="1"/>
  <c r="N36" s="1"/>
  <c r="J162" i="3"/>
  <c r="M162" s="1"/>
  <c r="N162" s="1"/>
  <c r="J163"/>
  <c r="M163" s="1"/>
  <c r="N163" s="1"/>
  <c r="J164"/>
  <c r="M164" s="1"/>
  <c r="N164" s="1"/>
  <c r="J165"/>
  <c r="M165" s="1"/>
  <c r="N165" s="1"/>
  <c r="J396" i="2"/>
  <c r="J395"/>
  <c r="J394"/>
  <c r="J393"/>
  <c r="J392"/>
  <c r="J391"/>
  <c r="J390"/>
  <c r="K39" i="4"/>
  <c r="J39"/>
  <c r="J38"/>
  <c r="M38" s="1"/>
  <c r="N38" s="1"/>
  <c r="J170" i="3"/>
  <c r="J169"/>
  <c r="K168"/>
  <c r="J168"/>
  <c r="K167"/>
  <c r="J167"/>
  <c r="J166"/>
  <c r="J403" i="2"/>
  <c r="J402"/>
  <c r="L401"/>
  <c r="K401"/>
  <c r="J401"/>
  <c r="J400"/>
  <c r="J399"/>
  <c r="J398"/>
  <c r="J397"/>
  <c r="J40" i="4"/>
  <c r="M40" s="1"/>
  <c r="N40" s="1"/>
  <c r="J174" i="3"/>
  <c r="M174" s="1"/>
  <c r="N174" s="1"/>
  <c r="J173"/>
  <c r="M173" s="1"/>
  <c r="N173" s="1"/>
  <c r="J172"/>
  <c r="M172" s="1"/>
  <c r="N172" s="1"/>
  <c r="J171"/>
  <c r="M171" s="1"/>
  <c r="N171" s="1"/>
  <c r="K409" i="2"/>
  <c r="J409"/>
  <c r="J408"/>
  <c r="M408" s="1"/>
  <c r="N408" s="1"/>
  <c r="K407"/>
  <c r="J407"/>
  <c r="J406"/>
  <c r="M406" s="1"/>
  <c r="N406" s="1"/>
  <c r="J405"/>
  <c r="M405" s="1"/>
  <c r="N405" s="1"/>
  <c r="K404"/>
  <c r="J404"/>
  <c r="J42" i="4"/>
  <c r="M42" s="1"/>
  <c r="N42" s="1"/>
  <c r="J41"/>
  <c r="M41" s="1"/>
  <c r="N41" s="1"/>
  <c r="J178" i="3"/>
  <c r="M178" s="1"/>
  <c r="N178" s="1"/>
  <c r="J177"/>
  <c r="M177" s="1"/>
  <c r="N177" s="1"/>
  <c r="J176"/>
  <c r="M176" s="1"/>
  <c r="N176" s="1"/>
  <c r="J175"/>
  <c r="M175" s="1"/>
  <c r="N175" s="1"/>
  <c r="J411" i="2"/>
  <c r="J414"/>
  <c r="K413"/>
  <c r="J413"/>
  <c r="L412"/>
  <c r="K412"/>
  <c r="J412"/>
  <c r="L410"/>
  <c r="K410"/>
  <c r="J410"/>
  <c r="J114" l="1"/>
  <c r="M54"/>
  <c r="N54" s="1"/>
  <c r="J332"/>
  <c r="J190"/>
  <c r="J247"/>
  <c r="M96"/>
  <c r="N96" s="1"/>
  <c r="M81"/>
  <c r="N81" s="1"/>
  <c r="M82"/>
  <c r="N82" s="1"/>
  <c r="M83"/>
  <c r="N83" s="1"/>
  <c r="M16" i="3"/>
  <c r="N16" s="1"/>
  <c r="M94" i="2"/>
  <c r="N94" s="1"/>
  <c r="M95"/>
  <c r="N95" s="1"/>
  <c r="M18" i="3"/>
  <c r="N18" s="1"/>
  <c r="M97" i="2"/>
  <c r="N97" s="1"/>
  <c r="M98"/>
  <c r="N98" s="1"/>
  <c r="M21" i="3"/>
  <c r="N21" s="1"/>
  <c r="M101" i="2"/>
  <c r="N101" s="1"/>
  <c r="M102"/>
  <c r="N102" s="1"/>
  <c r="M103"/>
  <c r="N103" s="1"/>
  <c r="M104"/>
  <c r="N104" s="1"/>
  <c r="M106"/>
  <c r="N106" s="1"/>
  <c r="M107"/>
  <c r="N107" s="1"/>
  <c r="M112"/>
  <c r="N112" s="1"/>
  <c r="M113"/>
  <c r="N113" s="1"/>
  <c r="M130"/>
  <c r="N130" s="1"/>
  <c r="M122"/>
  <c r="N122" s="1"/>
  <c r="M123"/>
  <c r="N123" s="1"/>
  <c r="M121"/>
  <c r="N121" s="1"/>
  <c r="M128"/>
  <c r="N128" s="1"/>
  <c r="M129"/>
  <c r="N129" s="1"/>
  <c r="M134"/>
  <c r="N134" s="1"/>
  <c r="M135"/>
  <c r="N135" s="1"/>
  <c r="M136"/>
  <c r="N136" s="1"/>
  <c r="M30" i="3"/>
  <c r="N30" s="1"/>
  <c r="M148" i="2"/>
  <c r="N148" s="1"/>
  <c r="M151"/>
  <c r="N151" s="1"/>
  <c r="M152"/>
  <c r="N152" s="1"/>
  <c r="M155"/>
  <c r="N155" s="1"/>
  <c r="M156"/>
  <c r="N156" s="1"/>
  <c r="M32" i="3"/>
  <c r="N32" s="1"/>
  <c r="M33"/>
  <c r="N33" s="1"/>
  <c r="M161" i="2"/>
  <c r="N161" s="1"/>
  <c r="M162"/>
  <c r="N162" s="1"/>
  <c r="M166"/>
  <c r="N166" s="1"/>
  <c r="M167"/>
  <c r="N167" s="1"/>
  <c r="M169"/>
  <c r="N169" s="1"/>
  <c r="M170"/>
  <c r="N170" s="1"/>
  <c r="M175"/>
  <c r="N175" s="1"/>
  <c r="M176"/>
  <c r="N176" s="1"/>
  <c r="M44" i="3"/>
  <c r="N44" s="1"/>
  <c r="M45"/>
  <c r="N45" s="1"/>
  <c r="M185" i="2"/>
  <c r="N185" s="1"/>
  <c r="M183"/>
  <c r="N183" s="1"/>
  <c r="M184"/>
  <c r="N184" s="1"/>
  <c r="M187"/>
  <c r="N187" s="1"/>
  <c r="M46" i="3"/>
  <c r="N46" s="1"/>
  <c r="M47"/>
  <c r="N47" s="1"/>
  <c r="M209" i="2"/>
  <c r="N209" s="1"/>
  <c r="M208"/>
  <c r="N208" s="1"/>
  <c r="M207"/>
  <c r="N207" s="1"/>
  <c r="M206"/>
  <c r="N206" s="1"/>
  <c r="M205"/>
  <c r="N205" s="1"/>
  <c r="M204"/>
  <c r="N204" s="1"/>
  <c r="M203"/>
  <c r="N203" s="1"/>
  <c r="M202"/>
  <c r="N202" s="1"/>
  <c r="M201"/>
  <c r="N201" s="1"/>
  <c r="M199"/>
  <c r="N199" s="1"/>
  <c r="M200"/>
  <c r="N200" s="1"/>
  <c r="M213"/>
  <c r="N213" s="1"/>
  <c r="M212"/>
  <c r="N212" s="1"/>
  <c r="M211"/>
  <c r="N211" s="1"/>
  <c r="M210"/>
  <c r="N210" s="1"/>
  <c r="M215"/>
  <c r="N215" s="1"/>
  <c r="M214"/>
  <c r="N214" s="1"/>
  <c r="M219"/>
  <c r="N219" s="1"/>
  <c r="M218"/>
  <c r="N218" s="1"/>
  <c r="M216"/>
  <c r="N216" s="1"/>
  <c r="M217"/>
  <c r="N217" s="1"/>
  <c r="M241"/>
  <c r="N241" s="1"/>
  <c r="M220"/>
  <c r="N220" s="1"/>
  <c r="M221"/>
  <c r="N221" s="1"/>
  <c r="M222"/>
  <c r="N222" s="1"/>
  <c r="M223"/>
  <c r="N223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64" i="3"/>
  <c r="N64" s="1"/>
  <c r="M83"/>
  <c r="N83" s="1"/>
  <c r="M82"/>
  <c r="N82" s="1"/>
  <c r="M80"/>
  <c r="N80" s="1"/>
  <c r="M79"/>
  <c r="N79" s="1"/>
  <c r="M78"/>
  <c r="N78" s="1"/>
  <c r="M77"/>
  <c r="N77" s="1"/>
  <c r="M76"/>
  <c r="N76" s="1"/>
  <c r="M75"/>
  <c r="N75" s="1"/>
  <c r="M70"/>
  <c r="N70" s="1"/>
  <c r="M65"/>
  <c r="N65" s="1"/>
  <c r="M60"/>
  <c r="N60" s="1"/>
  <c r="M58"/>
  <c r="N58" s="1"/>
  <c r="M274" i="2"/>
  <c r="N274" s="1"/>
  <c r="M273"/>
  <c r="N273" s="1"/>
  <c r="M271"/>
  <c r="N271" s="1"/>
  <c r="M270"/>
  <c r="N270" s="1"/>
  <c r="M269"/>
  <c r="N269" s="1"/>
  <c r="M268"/>
  <c r="N268" s="1"/>
  <c r="M266"/>
  <c r="N266" s="1"/>
  <c r="M265"/>
  <c r="N265" s="1"/>
  <c r="M264"/>
  <c r="N264" s="1"/>
  <c r="M263"/>
  <c r="N263" s="1"/>
  <c r="M262"/>
  <c r="N262" s="1"/>
  <c r="M261"/>
  <c r="N261" s="1"/>
  <c r="M260"/>
  <c r="N260" s="1"/>
  <c r="M259"/>
  <c r="N259" s="1"/>
  <c r="M258"/>
  <c r="N258" s="1"/>
  <c r="M257"/>
  <c r="N257" s="1"/>
  <c r="M256"/>
  <c r="N256" s="1"/>
  <c r="M255"/>
  <c r="N255" s="1"/>
  <c r="M254"/>
  <c r="N254" s="1"/>
  <c r="M253"/>
  <c r="N253" s="1"/>
  <c r="M252"/>
  <c r="N252" s="1"/>
  <c r="M251"/>
  <c r="N251" s="1"/>
  <c r="M242"/>
  <c r="N242" s="1"/>
  <c r="M314"/>
  <c r="N314" s="1"/>
  <c r="M287"/>
  <c r="N287" s="1"/>
  <c r="M240"/>
  <c r="N240" s="1"/>
  <c r="M239"/>
  <c r="N239" s="1"/>
  <c r="M238"/>
  <c r="N238" s="1"/>
  <c r="M237"/>
  <c r="N237" s="1"/>
  <c r="M236"/>
  <c r="N236" s="1"/>
  <c r="M235"/>
  <c r="N235" s="1"/>
  <c r="M234"/>
  <c r="N234" s="1"/>
  <c r="M233"/>
  <c r="N233" s="1"/>
  <c r="M232"/>
  <c r="N232" s="1"/>
  <c r="M230"/>
  <c r="N230" s="1"/>
  <c r="M231"/>
  <c r="N231" s="1"/>
  <c r="M229"/>
  <c r="N229" s="1"/>
  <c r="M227"/>
  <c r="N227" s="1"/>
  <c r="M226"/>
  <c r="N226" s="1"/>
  <c r="M225"/>
  <c r="N225" s="1"/>
  <c r="M224"/>
  <c r="N224" s="1"/>
  <c r="M10" i="4"/>
  <c r="N10" s="1"/>
  <c r="M94" i="3"/>
  <c r="N94" s="1"/>
  <c r="M66"/>
  <c r="N66" s="1"/>
  <c r="M68"/>
  <c r="N68" s="1"/>
  <c r="M69"/>
  <c r="N69" s="1"/>
  <c r="M243" i="2"/>
  <c r="N243" s="1"/>
  <c r="M245"/>
  <c r="N245" s="1"/>
  <c r="M275"/>
  <c r="N275" s="1"/>
  <c r="M277"/>
  <c r="N277" s="1"/>
  <c r="M279"/>
  <c r="N279" s="1"/>
  <c r="M280"/>
  <c r="N280" s="1"/>
  <c r="M281"/>
  <c r="N281" s="1"/>
  <c r="M283"/>
  <c r="N283" s="1"/>
  <c r="M284"/>
  <c r="N284" s="1"/>
  <c r="M285"/>
  <c r="N285" s="1"/>
  <c r="M93" i="3"/>
  <c r="N93" s="1"/>
  <c r="M286" i="2"/>
  <c r="N286" s="1"/>
  <c r="M288"/>
  <c r="N288" s="1"/>
  <c r="M101" i="3"/>
  <c r="N101" s="1"/>
  <c r="M154"/>
  <c r="N154" s="1"/>
  <c r="M293" i="2"/>
  <c r="N293" s="1"/>
  <c r="M296"/>
  <c r="N296" s="1"/>
  <c r="M18" i="4"/>
  <c r="N18" s="1"/>
  <c r="M102" i="3"/>
  <c r="N102" s="1"/>
  <c r="M103"/>
  <c r="N103" s="1"/>
  <c r="M297" i="2"/>
  <c r="N297" s="1"/>
  <c r="M299"/>
  <c r="N299" s="1"/>
  <c r="M300"/>
  <c r="N300" s="1"/>
  <c r="M301"/>
  <c r="N301" s="1"/>
  <c r="M110" i="3"/>
  <c r="N110" s="1"/>
  <c r="M302" i="2"/>
  <c r="N302" s="1"/>
  <c r="M303"/>
  <c r="N303" s="1"/>
  <c r="M306"/>
  <c r="N306" s="1"/>
  <c r="M307"/>
  <c r="N307" s="1"/>
  <c r="M109" i="3"/>
  <c r="N109" s="1"/>
  <c r="M308" i="2"/>
  <c r="N308" s="1"/>
  <c r="M309"/>
  <c r="N309" s="1"/>
  <c r="M310"/>
  <c r="N310" s="1"/>
  <c r="M311"/>
  <c r="N311" s="1"/>
  <c r="M312"/>
  <c r="N312" s="1"/>
  <c r="M20" i="4"/>
  <c r="N20" s="1"/>
  <c r="M23"/>
  <c r="N23" s="1"/>
  <c r="M315" i="2"/>
  <c r="N315" s="1"/>
  <c r="M316"/>
  <c r="N316" s="1"/>
  <c r="M317"/>
  <c r="N317" s="1"/>
  <c r="M319"/>
  <c r="N319" s="1"/>
  <c r="M320"/>
  <c r="N320" s="1"/>
  <c r="M35" i="4"/>
  <c r="N35" s="1"/>
  <c r="M25"/>
  <c r="N25" s="1"/>
  <c r="M24"/>
  <c r="N24" s="1"/>
  <c r="M116" i="3"/>
  <c r="N116" s="1"/>
  <c r="M117"/>
  <c r="N117" s="1"/>
  <c r="M321" i="2"/>
  <c r="N321" s="1"/>
  <c r="M322"/>
  <c r="N322" s="1"/>
  <c r="M118" i="3"/>
  <c r="N118" s="1"/>
  <c r="M119"/>
  <c r="N119" s="1"/>
  <c r="M120"/>
  <c r="N120" s="1"/>
  <c r="M121"/>
  <c r="N121" s="1"/>
  <c r="M323" i="2"/>
  <c r="N323" s="1"/>
  <c r="M324"/>
  <c r="N324" s="1"/>
  <c r="M325"/>
  <c r="N325" s="1"/>
  <c r="M326"/>
  <c r="N326" s="1"/>
  <c r="M167" i="3"/>
  <c r="N167" s="1"/>
  <c r="M122"/>
  <c r="N122" s="1"/>
  <c r="M124"/>
  <c r="N124" s="1"/>
  <c r="M26" i="4"/>
  <c r="N26" s="1"/>
  <c r="M123" i="3"/>
  <c r="N123" s="1"/>
  <c r="M327" i="2"/>
  <c r="N327" s="1"/>
  <c r="M328"/>
  <c r="N328" s="1"/>
  <c r="M329"/>
  <c r="N329" s="1"/>
  <c r="M330"/>
  <c r="N330" s="1"/>
  <c r="M331"/>
  <c r="N331" s="1"/>
  <c r="M336"/>
  <c r="N336" s="1"/>
  <c r="M337"/>
  <c r="N337" s="1"/>
  <c r="M338"/>
  <c r="N338" s="1"/>
  <c r="M347"/>
  <c r="N347" s="1"/>
  <c r="M127" i="3"/>
  <c r="N127" s="1"/>
  <c r="M129"/>
  <c r="N129" s="1"/>
  <c r="M130"/>
  <c r="N130" s="1"/>
  <c r="M339" i="2"/>
  <c r="N339" s="1"/>
  <c r="M340"/>
  <c r="N340" s="1"/>
  <c r="M341"/>
  <c r="N341" s="1"/>
  <c r="M342"/>
  <c r="N342" s="1"/>
  <c r="M343"/>
  <c r="N343" s="1"/>
  <c r="M28" i="4"/>
  <c r="N28" s="1"/>
  <c r="M134" i="3"/>
  <c r="N134" s="1"/>
  <c r="M344" i="2"/>
  <c r="N344" s="1"/>
  <c r="M345"/>
  <c r="N345" s="1"/>
  <c r="M346"/>
  <c r="N346" s="1"/>
  <c r="M348"/>
  <c r="N348" s="1"/>
  <c r="M349"/>
  <c r="N349" s="1"/>
  <c r="M350"/>
  <c r="N350" s="1"/>
  <c r="M29" i="4"/>
  <c r="N29" s="1"/>
  <c r="M136" i="3"/>
  <c r="N136" s="1"/>
  <c r="M137"/>
  <c r="N137" s="1"/>
  <c r="M351" i="2"/>
  <c r="N351" s="1"/>
  <c r="M352"/>
  <c r="N352" s="1"/>
  <c r="M353"/>
  <c r="N353" s="1"/>
  <c r="M354"/>
  <c r="N354" s="1"/>
  <c r="M355"/>
  <c r="N355" s="1"/>
  <c r="M356"/>
  <c r="N356" s="1"/>
  <c r="M365"/>
  <c r="N365" s="1"/>
  <c r="M30" i="4"/>
  <c r="N30" s="1"/>
  <c r="M139" i="3"/>
  <c r="N139" s="1"/>
  <c r="M140"/>
  <c r="N140" s="1"/>
  <c r="M141"/>
  <c r="N141" s="1"/>
  <c r="M142"/>
  <c r="N142" s="1"/>
  <c r="M357" i="2"/>
  <c r="N357" s="1"/>
  <c r="M358"/>
  <c r="N358" s="1"/>
  <c r="M359"/>
  <c r="N359" s="1"/>
  <c r="M360"/>
  <c r="N360" s="1"/>
  <c r="M361"/>
  <c r="N361" s="1"/>
  <c r="M362"/>
  <c r="N362" s="1"/>
  <c r="M363"/>
  <c r="N363" s="1"/>
  <c r="M34" i="4"/>
  <c r="N34" s="1"/>
  <c r="M152" i="3"/>
  <c r="N152" s="1"/>
  <c r="M153"/>
  <c r="N153" s="1"/>
  <c r="M155"/>
  <c r="N155" s="1"/>
  <c r="M374" i="2"/>
  <c r="N374" s="1"/>
  <c r="M375"/>
  <c r="N375" s="1"/>
  <c r="M376"/>
  <c r="N376" s="1"/>
  <c r="M377"/>
  <c r="N377" s="1"/>
  <c r="M378"/>
  <c r="N378" s="1"/>
  <c r="M379"/>
  <c r="N379" s="1"/>
  <c r="M380"/>
  <c r="N380" s="1"/>
  <c r="M381"/>
  <c r="N381" s="1"/>
  <c r="M382"/>
  <c r="N382" s="1"/>
  <c r="M383"/>
  <c r="N383" s="1"/>
  <c r="M384"/>
  <c r="N384" s="1"/>
  <c r="M385"/>
  <c r="N385" s="1"/>
  <c r="M386"/>
  <c r="N386" s="1"/>
  <c r="M387"/>
  <c r="N387" s="1"/>
  <c r="M388"/>
  <c r="N388" s="1"/>
  <c r="M389"/>
  <c r="N389" s="1"/>
  <c r="M390"/>
  <c r="N390" s="1"/>
  <c r="M391"/>
  <c r="N391" s="1"/>
  <c r="M392"/>
  <c r="N392" s="1"/>
  <c r="M393"/>
  <c r="N393" s="1"/>
  <c r="M394"/>
  <c r="N394" s="1"/>
  <c r="M395"/>
  <c r="N395" s="1"/>
  <c r="M396"/>
  <c r="N396" s="1"/>
  <c r="M39" i="4"/>
  <c r="N39" s="1"/>
  <c r="M166" i="3"/>
  <c r="N166" s="1"/>
  <c r="M168"/>
  <c r="N168" s="1"/>
  <c r="M169"/>
  <c r="N169" s="1"/>
  <c r="M170"/>
  <c r="N170" s="1"/>
  <c r="M397" i="2"/>
  <c r="N397" s="1"/>
  <c r="M398"/>
  <c r="N398" s="1"/>
  <c r="M399"/>
  <c r="N399" s="1"/>
  <c r="M400"/>
  <c r="N400" s="1"/>
  <c r="M401"/>
  <c r="N401" s="1"/>
  <c r="M402"/>
  <c r="N402" s="1"/>
  <c r="M403"/>
  <c r="N403" s="1"/>
  <c r="M404"/>
  <c r="N404" s="1"/>
  <c r="M407"/>
  <c r="N407" s="1"/>
  <c r="M409"/>
  <c r="N409" s="1"/>
  <c r="M410"/>
  <c r="N410" s="1"/>
  <c r="M411"/>
  <c r="N411" s="1"/>
  <c r="M412"/>
  <c r="N412" s="1"/>
  <c r="M413"/>
  <c r="N413" s="1"/>
  <c r="M414"/>
  <c r="N414" s="1"/>
  <c r="J43" i="4"/>
  <c r="K181" i="3"/>
  <c r="J181"/>
  <c r="J180"/>
  <c r="J179"/>
  <c r="J420" i="2"/>
  <c r="L419"/>
  <c r="K419"/>
  <c r="J419"/>
  <c r="L418"/>
  <c r="K418"/>
  <c r="J418"/>
  <c r="J417"/>
  <c r="J416"/>
  <c r="J415"/>
  <c r="J46" i="4"/>
  <c r="L45"/>
  <c r="K45"/>
  <c r="J45"/>
  <c r="L44"/>
  <c r="K44"/>
  <c r="J44"/>
  <c r="K186" i="3"/>
  <c r="J186"/>
  <c r="J185"/>
  <c r="K184"/>
  <c r="J184"/>
  <c r="K183"/>
  <c r="J183"/>
  <c r="K182"/>
  <c r="J182"/>
  <c r="L424" i="2"/>
  <c r="L426"/>
  <c r="K426"/>
  <c r="J426"/>
  <c r="L425"/>
  <c r="K425"/>
  <c r="J425"/>
  <c r="K424"/>
  <c r="J424"/>
  <c r="J423"/>
  <c r="L422"/>
  <c r="K422"/>
  <c r="J422"/>
  <c r="L421"/>
  <c r="K421"/>
  <c r="J421"/>
  <c r="J47" i="4"/>
  <c r="M47" s="1"/>
  <c r="N47" s="1"/>
  <c r="J190" i="3"/>
  <c r="M190" s="1"/>
  <c r="N190" s="1"/>
  <c r="J189"/>
  <c r="M189" s="1"/>
  <c r="N189" s="1"/>
  <c r="J188"/>
  <c r="M188" s="1"/>
  <c r="N188" s="1"/>
  <c r="J187"/>
  <c r="M187" s="1"/>
  <c r="N187" s="1"/>
  <c r="J427" i="2"/>
  <c r="M427" s="1"/>
  <c r="N427" s="1"/>
  <c r="J432"/>
  <c r="J431"/>
  <c r="L430"/>
  <c r="K430"/>
  <c r="J430"/>
  <c r="K429"/>
  <c r="J429"/>
  <c r="J428"/>
  <c r="L49" i="4"/>
  <c r="K49"/>
  <c r="J49"/>
  <c r="J48"/>
  <c r="K194" i="3"/>
  <c r="J194"/>
  <c r="J193"/>
  <c r="M193" s="1"/>
  <c r="N193" s="1"/>
  <c r="J192"/>
  <c r="M192" s="1"/>
  <c r="N192" s="1"/>
  <c r="K191"/>
  <c r="J191"/>
  <c r="L438" i="2"/>
  <c r="K438"/>
  <c r="J438"/>
  <c r="J437"/>
  <c r="J436"/>
  <c r="J435"/>
  <c r="J434"/>
  <c r="L433"/>
  <c r="K433"/>
  <c r="J433"/>
  <c r="J198" i="3"/>
  <c r="M198" s="1"/>
  <c r="N198" s="1"/>
  <c r="J197"/>
  <c r="K196"/>
  <c r="J196"/>
  <c r="K195"/>
  <c r="J195"/>
  <c r="L445" i="2"/>
  <c r="K445"/>
  <c r="J445"/>
  <c r="K441"/>
  <c r="J441"/>
  <c r="J440"/>
  <c r="L439"/>
  <c r="K439"/>
  <c r="J439"/>
  <c r="L444"/>
  <c r="K444"/>
  <c r="J444"/>
  <c r="J443"/>
  <c r="J442"/>
  <c r="J200" i="3"/>
  <c r="M200" s="1"/>
  <c r="N200" s="1"/>
  <c r="K199"/>
  <c r="J199"/>
  <c r="J449" i="2"/>
  <c r="J448"/>
  <c r="L447"/>
  <c r="K447"/>
  <c r="J447"/>
  <c r="L446"/>
  <c r="K446"/>
  <c r="J446"/>
  <c r="K203" i="3"/>
  <c r="J203"/>
  <c r="J202"/>
  <c r="M202" s="1"/>
  <c r="N202" s="1"/>
  <c r="K201"/>
  <c r="J201"/>
  <c r="L454" i="2"/>
  <c r="K454"/>
  <c r="J454"/>
  <c r="J453"/>
  <c r="L452"/>
  <c r="K452"/>
  <c r="J452"/>
  <c r="J451"/>
  <c r="L450"/>
  <c r="K450"/>
  <c r="J450"/>
  <c r="J455"/>
  <c r="M455" s="1"/>
  <c r="N455" s="1"/>
  <c r="J208" i="3"/>
  <c r="M208" s="1"/>
  <c r="N208" s="1"/>
  <c r="J207"/>
  <c r="M207" s="1"/>
  <c r="N207" s="1"/>
  <c r="J206"/>
  <c r="M206" s="1"/>
  <c r="N206" s="1"/>
  <c r="J205"/>
  <c r="M205" s="1"/>
  <c r="N205" s="1"/>
  <c r="J204"/>
  <c r="M204" s="1"/>
  <c r="N204" s="1"/>
  <c r="K460" i="2"/>
  <c r="J460"/>
  <c r="K459"/>
  <c r="J459"/>
  <c r="J458"/>
  <c r="M458" s="1"/>
  <c r="N458" s="1"/>
  <c r="K457"/>
  <c r="J457"/>
  <c r="K456"/>
  <c r="J456"/>
  <c r="J211" i="3"/>
  <c r="M211" s="1"/>
  <c r="N211" s="1"/>
  <c r="J210"/>
  <c r="M210" s="1"/>
  <c r="N210" s="1"/>
  <c r="J209"/>
  <c r="M209" s="1"/>
  <c r="N209" s="1"/>
  <c r="K465" i="2"/>
  <c r="K467"/>
  <c r="J467"/>
  <c r="J466"/>
  <c r="M466" s="1"/>
  <c r="N466" s="1"/>
  <c r="J465"/>
  <c r="J464"/>
  <c r="M464" s="1"/>
  <c r="N464" s="1"/>
  <c r="J463"/>
  <c r="J462"/>
  <c r="M462" s="1"/>
  <c r="N462" s="1"/>
  <c r="K461"/>
  <c r="J461"/>
  <c r="J216" i="3"/>
  <c r="M216" s="1"/>
  <c r="N216" s="1"/>
  <c r="J215"/>
  <c r="M215" s="1"/>
  <c r="N215" s="1"/>
  <c r="J214"/>
  <c r="M214" s="1"/>
  <c r="N214" s="1"/>
  <c r="J213"/>
  <c r="M213" s="1"/>
  <c r="N213" s="1"/>
  <c r="J212"/>
  <c r="M212" s="1"/>
  <c r="N212" s="1"/>
  <c r="J468" i="2"/>
  <c r="M468" s="1"/>
  <c r="N468" s="1"/>
  <c r="J470"/>
  <c r="J474"/>
  <c r="J473"/>
  <c r="K472"/>
  <c r="J472"/>
  <c r="L471"/>
  <c r="K471"/>
  <c r="J471"/>
  <c r="J469"/>
  <c r="J219" i="3"/>
  <c r="M219" s="1"/>
  <c r="N219" s="1"/>
  <c r="J218"/>
  <c r="M218" s="1"/>
  <c r="N218" s="1"/>
  <c r="J217"/>
  <c r="M217" s="1"/>
  <c r="N217" s="1"/>
  <c r="J478" i="2"/>
  <c r="M478" s="1"/>
  <c r="N478" s="1"/>
  <c r="J477"/>
  <c r="J476"/>
  <c r="M476" s="1"/>
  <c r="N476" s="1"/>
  <c r="K475"/>
  <c r="J475"/>
  <c r="J224" i="3"/>
  <c r="J223"/>
  <c r="M223" s="1"/>
  <c r="N223" s="1"/>
  <c r="K222"/>
  <c r="J222"/>
  <c r="J221"/>
  <c r="M221" s="1"/>
  <c r="N221" s="1"/>
  <c r="J220"/>
  <c r="K481" i="2"/>
  <c r="K482"/>
  <c r="J484"/>
  <c r="L483"/>
  <c r="K483"/>
  <c r="J483"/>
  <c r="J482"/>
  <c r="J481"/>
  <c r="L480"/>
  <c r="K480"/>
  <c r="J480"/>
  <c r="J479"/>
  <c r="J227" i="3"/>
  <c r="M227" s="1"/>
  <c r="N227" s="1"/>
  <c r="J226"/>
  <c r="K225"/>
  <c r="J225"/>
  <c r="J488" i="2"/>
  <c r="J487"/>
  <c r="L486"/>
  <c r="K486"/>
  <c r="J486"/>
  <c r="J485"/>
  <c r="K231" i="3"/>
  <c r="J231"/>
  <c r="J230"/>
  <c r="J229"/>
  <c r="J228"/>
  <c r="J494" i="2"/>
  <c r="J493"/>
  <c r="K492"/>
  <c r="J492"/>
  <c r="J491"/>
  <c r="J490"/>
  <c r="L489"/>
  <c r="K489"/>
  <c r="J489"/>
  <c r="K236" i="3"/>
  <c r="J236"/>
  <c r="J235"/>
  <c r="K234"/>
  <c r="J234"/>
  <c r="J233"/>
  <c r="M233" s="1"/>
  <c r="N233" s="1"/>
  <c r="J232"/>
  <c r="J495" i="2"/>
  <c r="K502"/>
  <c r="J502"/>
  <c r="L501"/>
  <c r="K501"/>
  <c r="J501"/>
  <c r="J500"/>
  <c r="J499"/>
  <c r="L498"/>
  <c r="K498"/>
  <c r="J498"/>
  <c r="J497"/>
  <c r="J496"/>
  <c r="J240" i="3"/>
  <c r="M240" s="1"/>
  <c r="N240" s="1"/>
  <c r="J239"/>
  <c r="M239" s="1"/>
  <c r="N239" s="1"/>
  <c r="J238"/>
  <c r="K237"/>
  <c r="J237"/>
  <c r="L508" i="2"/>
  <c r="K508"/>
  <c r="J508"/>
  <c r="K507"/>
  <c r="J507"/>
  <c r="J506"/>
  <c r="L505"/>
  <c r="K505"/>
  <c r="J505"/>
  <c r="J504"/>
  <c r="K503"/>
  <c r="J503"/>
  <c r="J244" i="3"/>
  <c r="M244" s="1"/>
  <c r="N244" s="1"/>
  <c r="J243"/>
  <c r="M243" s="1"/>
  <c r="N243" s="1"/>
  <c r="J242"/>
  <c r="M242" s="1"/>
  <c r="N242" s="1"/>
  <c r="J241"/>
  <c r="M241" s="1"/>
  <c r="N241" s="1"/>
  <c r="K516" i="2"/>
  <c r="J516"/>
  <c r="J511"/>
  <c r="M511" s="1"/>
  <c r="N511" s="1"/>
  <c r="K510"/>
  <c r="J510"/>
  <c r="K509"/>
  <c r="J509"/>
  <c r="J515"/>
  <c r="J514"/>
  <c r="M514" s="1"/>
  <c r="N514" s="1"/>
  <c r="J513"/>
  <c r="J512"/>
  <c r="J248" i="3"/>
  <c r="M248" s="1"/>
  <c r="N248" s="1"/>
  <c r="J247"/>
  <c r="M247" s="1"/>
  <c r="N247" s="1"/>
  <c r="J246"/>
  <c r="M246" s="1"/>
  <c r="N246" s="1"/>
  <c r="J245"/>
  <c r="M245" s="1"/>
  <c r="N245" s="1"/>
  <c r="J521" i="2"/>
  <c r="M521" s="1"/>
  <c r="N521" s="1"/>
  <c r="J520"/>
  <c r="K519"/>
  <c r="J519"/>
  <c r="J518"/>
  <c r="J517"/>
  <c r="K251" i="3"/>
  <c r="J251"/>
  <c r="K250"/>
  <c r="J250"/>
  <c r="J249"/>
  <c r="J524" i="2"/>
  <c r="L523"/>
  <c r="K523"/>
  <c r="J523"/>
  <c r="J522"/>
  <c r="J254" i="3"/>
  <c r="M254" s="1"/>
  <c r="N254" s="1"/>
  <c r="J253"/>
  <c r="M253" s="1"/>
  <c r="N253" s="1"/>
  <c r="J252"/>
  <c r="M252" s="1"/>
  <c r="N252" s="1"/>
  <c r="K528" i="2"/>
  <c r="J528"/>
  <c r="J527"/>
  <c r="L526"/>
  <c r="K526"/>
  <c r="J526"/>
  <c r="J525"/>
  <c r="J531"/>
  <c r="J530"/>
  <c r="M530" s="1"/>
  <c r="N530" s="1"/>
  <c r="J529"/>
  <c r="J255" i="3"/>
  <c r="M255" s="1"/>
  <c r="N255" s="1"/>
  <c r="J259"/>
  <c r="K258"/>
  <c r="J258"/>
  <c r="J257"/>
  <c r="J256"/>
  <c r="M256" s="1"/>
  <c r="N256" s="1"/>
  <c r="L536" i="2"/>
  <c r="K536"/>
  <c r="J536"/>
  <c r="L535"/>
  <c r="K535"/>
  <c r="J535"/>
  <c r="J534"/>
  <c r="L533"/>
  <c r="K533"/>
  <c r="J533"/>
  <c r="K532"/>
  <c r="J532"/>
  <c r="J537"/>
  <c r="M537" s="1"/>
  <c r="N537" s="1"/>
  <c r="J538"/>
  <c r="M538" s="1"/>
  <c r="N538" s="1"/>
  <c r="J262" i="3"/>
  <c r="M262" s="1"/>
  <c r="N262" s="1"/>
  <c r="J261"/>
  <c r="M261" s="1"/>
  <c r="N261" s="1"/>
  <c r="J260"/>
  <c r="M260" s="1"/>
  <c r="N260" s="1"/>
  <c r="J542" i="2"/>
  <c r="J541"/>
  <c r="K540"/>
  <c r="J540"/>
  <c r="J539"/>
  <c r="J266" i="3"/>
  <c r="J265"/>
  <c r="K264"/>
  <c r="J264"/>
  <c r="J263"/>
  <c r="M263" s="1"/>
  <c r="N263" s="1"/>
  <c r="J546" i="2"/>
  <c r="L547"/>
  <c r="K547"/>
  <c r="J547"/>
  <c r="J545"/>
  <c r="J544"/>
  <c r="L543"/>
  <c r="K543"/>
  <c r="J543"/>
  <c r="J269" i="3"/>
  <c r="K268"/>
  <c r="J268"/>
  <c r="J267"/>
  <c r="M267" s="1"/>
  <c r="N267" s="1"/>
  <c r="J552" i="2"/>
  <c r="M552" s="1"/>
  <c r="N552" s="1"/>
  <c r="K551"/>
  <c r="J551"/>
  <c r="J550"/>
  <c r="K549"/>
  <c r="J549"/>
  <c r="J548"/>
  <c r="K271" i="3"/>
  <c r="J271"/>
  <c r="J270"/>
  <c r="M270" s="1"/>
  <c r="N270" s="1"/>
  <c r="J272"/>
  <c r="M272" s="1"/>
  <c r="N272" s="1"/>
  <c r="J555" i="2"/>
  <c r="L559"/>
  <c r="K559"/>
  <c r="J559"/>
  <c r="J558"/>
  <c r="J557"/>
  <c r="K556"/>
  <c r="J556"/>
  <c r="J554"/>
  <c r="J553"/>
  <c r="J276" i="3"/>
  <c r="M276" s="1"/>
  <c r="N276" s="1"/>
  <c r="J275"/>
  <c r="M275" s="1"/>
  <c r="N275" s="1"/>
  <c r="J274"/>
  <c r="M274" s="1"/>
  <c r="N274" s="1"/>
  <c r="J273"/>
  <c r="M273" s="1"/>
  <c r="N273" s="1"/>
  <c r="J565" i="2"/>
  <c r="M565" s="1"/>
  <c r="N565" s="1"/>
  <c r="J564"/>
  <c r="M564" s="1"/>
  <c r="N564" s="1"/>
  <c r="J563"/>
  <c r="M563" s="1"/>
  <c r="N563" s="1"/>
  <c r="J562"/>
  <c r="M562" s="1"/>
  <c r="N562" s="1"/>
  <c r="J561"/>
  <c r="M561" s="1"/>
  <c r="N561" s="1"/>
  <c r="J560"/>
  <c r="M560" s="1"/>
  <c r="N560" s="1"/>
  <c r="J279" i="3"/>
  <c r="M279" s="1"/>
  <c r="N279" s="1"/>
  <c r="J278"/>
  <c r="M278" s="1"/>
  <c r="N278" s="1"/>
  <c r="J277"/>
  <c r="M277" s="1"/>
  <c r="N277" s="1"/>
  <c r="J570" i="2"/>
  <c r="J569"/>
  <c r="J568"/>
  <c r="J567"/>
  <c r="J566"/>
  <c r="J281" i="3"/>
  <c r="M281" s="1"/>
  <c r="N281" s="1"/>
  <c r="J280"/>
  <c r="M280" s="1"/>
  <c r="N280" s="1"/>
  <c r="J282"/>
  <c r="M282" s="1"/>
  <c r="N282" s="1"/>
  <c r="K576" i="2"/>
  <c r="J576"/>
  <c r="J575"/>
  <c r="J574"/>
  <c r="M574" s="1"/>
  <c r="N574" s="1"/>
  <c r="J573"/>
  <c r="K572"/>
  <c r="J572"/>
  <c r="K571"/>
  <c r="J571"/>
  <c r="J286" i="3"/>
  <c r="J285"/>
  <c r="M285" s="1"/>
  <c r="N285" s="1"/>
  <c r="J284"/>
  <c r="K283"/>
  <c r="J283"/>
  <c r="J583" i="2"/>
  <c r="K582"/>
  <c r="J582"/>
  <c r="K581"/>
  <c r="J581"/>
  <c r="L580"/>
  <c r="K580"/>
  <c r="J580"/>
  <c r="K579"/>
  <c r="J579"/>
  <c r="J578"/>
  <c r="J577"/>
  <c r="J287" i="3"/>
  <c r="M287" s="1"/>
  <c r="N287" s="1"/>
  <c r="J587" i="2"/>
  <c r="M587" s="1"/>
  <c r="N587" s="1"/>
  <c r="J586"/>
  <c r="M586" s="1"/>
  <c r="N586" s="1"/>
  <c r="J585"/>
  <c r="M585" s="1"/>
  <c r="N585" s="1"/>
  <c r="J584"/>
  <c r="M584" s="1"/>
  <c r="N584" s="1"/>
  <c r="L594"/>
  <c r="K594"/>
  <c r="J594"/>
  <c r="J593"/>
  <c r="M593" s="1"/>
  <c r="N593" s="1"/>
  <c r="J592"/>
  <c r="J591"/>
  <c r="K590"/>
  <c r="J590"/>
  <c r="J589"/>
  <c r="J588"/>
  <c r="J290" i="3"/>
  <c r="J289"/>
  <c r="J288"/>
  <c r="J292"/>
  <c r="M292" s="1"/>
  <c r="N292" s="1"/>
  <c r="J291"/>
  <c r="M291" s="1"/>
  <c r="N291" s="1"/>
  <c r="J599" i="2"/>
  <c r="J598"/>
  <c r="J597"/>
  <c r="L596"/>
  <c r="K596"/>
  <c r="J596"/>
  <c r="J595"/>
  <c r="K294" i="3"/>
  <c r="J294"/>
  <c r="J293"/>
  <c r="L600" i="2"/>
  <c r="K600"/>
  <c r="J600"/>
  <c r="J604"/>
  <c r="J605"/>
  <c r="L603"/>
  <c r="K603"/>
  <c r="J603"/>
  <c r="K602"/>
  <c r="J602"/>
  <c r="J601"/>
  <c r="J297" i="3"/>
  <c r="M297" s="1"/>
  <c r="N297" s="1"/>
  <c r="J296"/>
  <c r="M296" s="1"/>
  <c r="N296" s="1"/>
  <c r="J295"/>
  <c r="M295" s="1"/>
  <c r="N295" s="1"/>
  <c r="J607" i="2"/>
  <c r="M607" s="1"/>
  <c r="N607" s="1"/>
  <c r="J606"/>
  <c r="M606" s="1"/>
  <c r="N606" s="1"/>
  <c r="J612"/>
  <c r="K612"/>
  <c r="J611"/>
  <c r="J610"/>
  <c r="J609"/>
  <c r="J608"/>
  <c r="J613"/>
  <c r="M613" s="1"/>
  <c r="N613" s="1"/>
  <c r="J301" i="3"/>
  <c r="M301" s="1"/>
  <c r="N301" s="1"/>
  <c r="J300"/>
  <c r="M300" s="1"/>
  <c r="N300" s="1"/>
  <c r="J299"/>
  <c r="M299" s="1"/>
  <c r="N299" s="1"/>
  <c r="J298"/>
  <c r="M298" s="1"/>
  <c r="N298" s="1"/>
  <c r="J619" i="2"/>
  <c r="M619" s="1"/>
  <c r="N619" s="1"/>
  <c r="J618"/>
  <c r="M618" s="1"/>
  <c r="N618" s="1"/>
  <c r="J617"/>
  <c r="M617" s="1"/>
  <c r="N617" s="1"/>
  <c r="J616"/>
  <c r="M616" s="1"/>
  <c r="N616" s="1"/>
  <c r="J615"/>
  <c r="M615" s="1"/>
  <c r="N615" s="1"/>
  <c r="J614"/>
  <c r="M614" s="1"/>
  <c r="N614" s="1"/>
  <c r="J302" i="3"/>
  <c r="J620" i="2"/>
  <c r="J624"/>
  <c r="J623"/>
  <c r="J622"/>
  <c r="L621"/>
  <c r="K621"/>
  <c r="J621"/>
  <c r="J639"/>
  <c r="K641"/>
  <c r="J312" i="3"/>
  <c r="K311"/>
  <c r="J311"/>
  <c r="J310"/>
  <c r="J309"/>
  <c r="K308"/>
  <c r="J308"/>
  <c r="J307"/>
  <c r="J306"/>
  <c r="J305"/>
  <c r="K304"/>
  <c r="J304"/>
  <c r="K303"/>
  <c r="J303"/>
  <c r="J651" i="2"/>
  <c r="J650"/>
  <c r="M650" s="1"/>
  <c r="N650" s="1"/>
  <c r="J649"/>
  <c r="J648"/>
  <c r="L647"/>
  <c r="K647"/>
  <c r="J647"/>
  <c r="L646"/>
  <c r="K646"/>
  <c r="J646"/>
  <c r="J645"/>
  <c r="L644"/>
  <c r="K644"/>
  <c r="J644"/>
  <c r="J643"/>
  <c r="J642"/>
  <c r="J641"/>
  <c r="K640"/>
  <c r="J640"/>
  <c r="J638"/>
  <c r="K637"/>
  <c r="J637"/>
  <c r="J636"/>
  <c r="L635"/>
  <c r="K635"/>
  <c r="J635"/>
  <c r="J634"/>
  <c r="J633"/>
  <c r="K632"/>
  <c r="J632"/>
  <c r="K631"/>
  <c r="J631"/>
  <c r="L630"/>
  <c r="K630"/>
  <c r="J630"/>
  <c r="L629"/>
  <c r="K629"/>
  <c r="J629"/>
  <c r="L628"/>
  <c r="K628"/>
  <c r="J628"/>
  <c r="J627"/>
  <c r="L626"/>
  <c r="K626"/>
  <c r="J626"/>
  <c r="L625"/>
  <c r="K625"/>
  <c r="J625"/>
  <c r="N114" l="1"/>
  <c r="N190"/>
  <c r="N332"/>
  <c r="N247"/>
  <c r="M186" i="3"/>
  <c r="N186" s="1"/>
  <c r="M201"/>
  <c r="N201" s="1"/>
  <c r="M203"/>
  <c r="N203" s="1"/>
  <c r="M195"/>
  <c r="N195" s="1"/>
  <c r="M183"/>
  <c r="N183" s="1"/>
  <c r="M421" i="2"/>
  <c r="N421" s="1"/>
  <c r="M43" i="4"/>
  <c r="N43" s="1"/>
  <c r="M179" i="3"/>
  <c r="N179" s="1"/>
  <c r="M180"/>
  <c r="N180" s="1"/>
  <c r="M181"/>
  <c r="N181" s="1"/>
  <c r="M415" i="2"/>
  <c r="N415" s="1"/>
  <c r="M416"/>
  <c r="N416" s="1"/>
  <c r="M417"/>
  <c r="N417" s="1"/>
  <c r="M418"/>
  <c r="N418" s="1"/>
  <c r="M419"/>
  <c r="N419" s="1"/>
  <c r="M420"/>
  <c r="N420" s="1"/>
  <c r="M44" i="4"/>
  <c r="N44" s="1"/>
  <c r="M45"/>
  <c r="N45" s="1"/>
  <c r="M46"/>
  <c r="N46" s="1"/>
  <c r="M182" i="3"/>
  <c r="N182" s="1"/>
  <c r="M184"/>
  <c r="N184" s="1"/>
  <c r="M185"/>
  <c r="N185" s="1"/>
  <c r="M422" i="2"/>
  <c r="N422" s="1"/>
  <c r="M423"/>
  <c r="N423" s="1"/>
  <c r="M424"/>
  <c r="N424" s="1"/>
  <c r="M425"/>
  <c r="N425" s="1"/>
  <c r="M426"/>
  <c r="N426" s="1"/>
  <c r="M430"/>
  <c r="N430" s="1"/>
  <c r="M428"/>
  <c r="N428" s="1"/>
  <c r="M429"/>
  <c r="N429" s="1"/>
  <c r="M431"/>
  <c r="N431" s="1"/>
  <c r="M432"/>
  <c r="N432" s="1"/>
  <c r="M48" i="4"/>
  <c r="N48" s="1"/>
  <c r="M49"/>
  <c r="N49" s="1"/>
  <c r="M271" i="3"/>
  <c r="N271" s="1"/>
  <c r="M191"/>
  <c r="N191" s="1"/>
  <c r="M194"/>
  <c r="N194" s="1"/>
  <c r="M433" i="2"/>
  <c r="N433" s="1"/>
  <c r="M434"/>
  <c r="N434" s="1"/>
  <c r="M435"/>
  <c r="N435" s="1"/>
  <c r="M436"/>
  <c r="N436" s="1"/>
  <c r="M437"/>
  <c r="N437" s="1"/>
  <c r="M438"/>
  <c r="N438" s="1"/>
  <c r="M196" i="3"/>
  <c r="N196" s="1"/>
  <c r="M197"/>
  <c r="N197" s="1"/>
  <c r="M439" i="2"/>
  <c r="N439" s="1"/>
  <c r="M440"/>
  <c r="N440" s="1"/>
  <c r="M441"/>
  <c r="N441" s="1"/>
  <c r="M445"/>
  <c r="N445" s="1"/>
  <c r="M443"/>
  <c r="N443" s="1"/>
  <c r="M442"/>
  <c r="N442" s="1"/>
  <c r="M444"/>
  <c r="N444" s="1"/>
  <c r="M199" i="3"/>
  <c r="N199" s="1"/>
  <c r="M446" i="2"/>
  <c r="N446" s="1"/>
  <c r="M447"/>
  <c r="N447" s="1"/>
  <c r="M448"/>
  <c r="N448" s="1"/>
  <c r="M449"/>
  <c r="N449" s="1"/>
  <c r="M450"/>
  <c r="N450" s="1"/>
  <c r="M451"/>
  <c r="N451" s="1"/>
  <c r="M452"/>
  <c r="N452" s="1"/>
  <c r="M453"/>
  <c r="N453" s="1"/>
  <c r="M454"/>
  <c r="N454" s="1"/>
  <c r="M237" i="3"/>
  <c r="N237" s="1"/>
  <c r="M457" i="2"/>
  <c r="N457" s="1"/>
  <c r="M467"/>
  <c r="N467" s="1"/>
  <c r="M456"/>
  <c r="N456" s="1"/>
  <c r="M459"/>
  <c r="N459" s="1"/>
  <c r="M460"/>
  <c r="N460" s="1"/>
  <c r="M461"/>
  <c r="N461" s="1"/>
  <c r="M463"/>
  <c r="N463" s="1"/>
  <c r="M465"/>
  <c r="N465" s="1"/>
  <c r="M469"/>
  <c r="N469" s="1"/>
  <c r="M470"/>
  <c r="N470" s="1"/>
  <c r="M471"/>
  <c r="N471" s="1"/>
  <c r="M472"/>
  <c r="N472" s="1"/>
  <c r="M473"/>
  <c r="N473" s="1"/>
  <c r="M474"/>
  <c r="N474" s="1"/>
  <c r="M508"/>
  <c r="N508" s="1"/>
  <c r="M516"/>
  <c r="N516" s="1"/>
  <c r="M475"/>
  <c r="N475" s="1"/>
  <c r="M477"/>
  <c r="N477" s="1"/>
  <c r="M220" i="3"/>
  <c r="N220" s="1"/>
  <c r="M222"/>
  <c r="N222" s="1"/>
  <c r="M224"/>
  <c r="N224" s="1"/>
  <c r="M479" i="2"/>
  <c r="N479" s="1"/>
  <c r="M480"/>
  <c r="N480" s="1"/>
  <c r="M481"/>
  <c r="N481" s="1"/>
  <c r="M482"/>
  <c r="N482" s="1"/>
  <c r="M483"/>
  <c r="N483" s="1"/>
  <c r="M484"/>
  <c r="N484" s="1"/>
  <c r="M225" i="3"/>
  <c r="N225" s="1"/>
  <c r="M226"/>
  <c r="N226" s="1"/>
  <c r="M485" i="2"/>
  <c r="N485" s="1"/>
  <c r="M486"/>
  <c r="N486" s="1"/>
  <c r="M487"/>
  <c r="N487" s="1"/>
  <c r="M488"/>
  <c r="N488" s="1"/>
  <c r="M228" i="3"/>
  <c r="N228" s="1"/>
  <c r="M229"/>
  <c r="N229" s="1"/>
  <c r="M230"/>
  <c r="N230" s="1"/>
  <c r="M231"/>
  <c r="N231" s="1"/>
  <c r="M489" i="2"/>
  <c r="N489" s="1"/>
  <c r="M490"/>
  <c r="N490" s="1"/>
  <c r="M491"/>
  <c r="N491" s="1"/>
  <c r="M492"/>
  <c r="N492" s="1"/>
  <c r="M493"/>
  <c r="N493" s="1"/>
  <c r="M494"/>
  <c r="N494" s="1"/>
  <c r="M232" i="3"/>
  <c r="N232" s="1"/>
  <c r="M234"/>
  <c r="N234" s="1"/>
  <c r="M235"/>
  <c r="N235" s="1"/>
  <c r="M236"/>
  <c r="N236" s="1"/>
  <c r="M495" i="2"/>
  <c r="N495" s="1"/>
  <c r="M496"/>
  <c r="N496" s="1"/>
  <c r="M497"/>
  <c r="N497" s="1"/>
  <c r="M498"/>
  <c r="N498" s="1"/>
  <c r="M499"/>
  <c r="N499" s="1"/>
  <c r="M500"/>
  <c r="N500" s="1"/>
  <c r="M501"/>
  <c r="N501" s="1"/>
  <c r="M502"/>
  <c r="N502" s="1"/>
  <c r="M238" i="3"/>
  <c r="N238" s="1"/>
  <c r="M503" i="2"/>
  <c r="N503" s="1"/>
  <c r="M504"/>
  <c r="N504" s="1"/>
  <c r="M505"/>
  <c r="N505" s="1"/>
  <c r="M506"/>
  <c r="N506" s="1"/>
  <c r="M507"/>
  <c r="N507" s="1"/>
  <c r="M509"/>
  <c r="N509" s="1"/>
  <c r="M510"/>
  <c r="N510" s="1"/>
  <c r="M512"/>
  <c r="N512" s="1"/>
  <c r="M513"/>
  <c r="N513" s="1"/>
  <c r="M515"/>
  <c r="N515" s="1"/>
  <c r="M517"/>
  <c r="N517" s="1"/>
  <c r="M518"/>
  <c r="N518" s="1"/>
  <c r="M519"/>
  <c r="N519" s="1"/>
  <c r="M520"/>
  <c r="N520" s="1"/>
  <c r="M249" i="3"/>
  <c r="N249" s="1"/>
  <c r="M250"/>
  <c r="N250" s="1"/>
  <c r="M251"/>
  <c r="N251" s="1"/>
  <c r="M522" i="2"/>
  <c r="N522" s="1"/>
  <c r="M523"/>
  <c r="N523" s="1"/>
  <c r="M524"/>
  <c r="N524" s="1"/>
  <c r="M525"/>
  <c r="N525" s="1"/>
  <c r="M526"/>
  <c r="N526" s="1"/>
  <c r="M527"/>
  <c r="N527" s="1"/>
  <c r="M528"/>
  <c r="N528" s="1"/>
  <c r="M529"/>
  <c r="N529" s="1"/>
  <c r="M531"/>
  <c r="N531" s="1"/>
  <c r="M257" i="3"/>
  <c r="N257" s="1"/>
  <c r="M258"/>
  <c r="N258" s="1"/>
  <c r="M259"/>
  <c r="N259" s="1"/>
  <c r="M532" i="2"/>
  <c r="N532" s="1"/>
  <c r="M533"/>
  <c r="N533" s="1"/>
  <c r="M534"/>
  <c r="N534" s="1"/>
  <c r="M535"/>
  <c r="N535" s="1"/>
  <c r="M536"/>
  <c r="N536" s="1"/>
  <c r="M539"/>
  <c r="N539" s="1"/>
  <c r="M540"/>
  <c r="N540" s="1"/>
  <c r="M541"/>
  <c r="N541" s="1"/>
  <c r="M542"/>
  <c r="N542" s="1"/>
  <c r="M264" i="3"/>
  <c r="N264" s="1"/>
  <c r="M265"/>
  <c r="N265" s="1"/>
  <c r="M266"/>
  <c r="N266" s="1"/>
  <c r="M543" i="2"/>
  <c r="N543" s="1"/>
  <c r="M544"/>
  <c r="N544" s="1"/>
  <c r="M545"/>
  <c r="N545" s="1"/>
  <c r="M546"/>
  <c r="N546" s="1"/>
  <c r="M547"/>
  <c r="N547" s="1"/>
  <c r="M268" i="3"/>
  <c r="N268" s="1"/>
  <c r="M269"/>
  <c r="N269" s="1"/>
  <c r="M548" i="2"/>
  <c r="N548" s="1"/>
  <c r="M549"/>
  <c r="N549" s="1"/>
  <c r="M550"/>
  <c r="N550" s="1"/>
  <c r="M551"/>
  <c r="N551" s="1"/>
  <c r="M553"/>
  <c r="N553" s="1"/>
  <c r="M554"/>
  <c r="N554" s="1"/>
  <c r="M555"/>
  <c r="N555" s="1"/>
  <c r="M556"/>
  <c r="N556" s="1"/>
  <c r="M557"/>
  <c r="N557" s="1"/>
  <c r="M558"/>
  <c r="N558" s="1"/>
  <c r="M559"/>
  <c r="N559" s="1"/>
  <c r="M566"/>
  <c r="N566" s="1"/>
  <c r="M567"/>
  <c r="N567" s="1"/>
  <c r="M568"/>
  <c r="N568" s="1"/>
  <c r="M569"/>
  <c r="N569" s="1"/>
  <c r="M570"/>
  <c r="N570" s="1"/>
  <c r="M571"/>
  <c r="N571" s="1"/>
  <c r="M576"/>
  <c r="N576" s="1"/>
  <c r="M572"/>
  <c r="N572" s="1"/>
  <c r="M573"/>
  <c r="N573" s="1"/>
  <c r="M575"/>
  <c r="N575" s="1"/>
  <c r="M283" i="3"/>
  <c r="N283" s="1"/>
  <c r="M284"/>
  <c r="N284" s="1"/>
  <c r="M286"/>
  <c r="N286" s="1"/>
  <c r="M577" i="2"/>
  <c r="N577" s="1"/>
  <c r="M578"/>
  <c r="N578" s="1"/>
  <c r="M579"/>
  <c r="N579" s="1"/>
  <c r="M580"/>
  <c r="N580" s="1"/>
  <c r="M581"/>
  <c r="N581" s="1"/>
  <c r="M582"/>
  <c r="N582" s="1"/>
  <c r="M583"/>
  <c r="N583" s="1"/>
  <c r="M288" i="3"/>
  <c r="N288" s="1"/>
  <c r="M289"/>
  <c r="N289" s="1"/>
  <c r="M290"/>
  <c r="N290" s="1"/>
  <c r="M588" i="2"/>
  <c r="N588" s="1"/>
  <c r="M589"/>
  <c r="N589" s="1"/>
  <c r="M590"/>
  <c r="N590" s="1"/>
  <c r="M591"/>
  <c r="N591" s="1"/>
  <c r="M592"/>
  <c r="N592" s="1"/>
  <c r="M594"/>
  <c r="N594" s="1"/>
  <c r="M595"/>
  <c r="N595" s="1"/>
  <c r="M596"/>
  <c r="N596" s="1"/>
  <c r="M597"/>
  <c r="N597" s="1"/>
  <c r="M598"/>
  <c r="N598" s="1"/>
  <c r="M599"/>
  <c r="N599" s="1"/>
  <c r="M293" i="3"/>
  <c r="N293" s="1"/>
  <c r="M294"/>
  <c r="N294" s="1"/>
  <c r="M600" i="2"/>
  <c r="N600" s="1"/>
  <c r="M601"/>
  <c r="N601" s="1"/>
  <c r="M602"/>
  <c r="N602" s="1"/>
  <c r="M603"/>
  <c r="N603" s="1"/>
  <c r="M604"/>
  <c r="N604" s="1"/>
  <c r="M605"/>
  <c r="N605" s="1"/>
  <c r="M608"/>
  <c r="N608" s="1"/>
  <c r="M609"/>
  <c r="N609" s="1"/>
  <c r="M610"/>
  <c r="N610" s="1"/>
  <c r="M611"/>
  <c r="N611" s="1"/>
  <c r="M612"/>
  <c r="N612" s="1"/>
  <c r="M302" i="3"/>
  <c r="N302" s="1"/>
  <c r="M620" i="2"/>
  <c r="N620" s="1"/>
  <c r="M621"/>
  <c r="N621" s="1"/>
  <c r="M622"/>
  <c r="N622" s="1"/>
  <c r="M623"/>
  <c r="N623" s="1"/>
  <c r="M624"/>
  <c r="N624" s="1"/>
  <c r="M303" i="3"/>
  <c r="N303" s="1"/>
  <c r="M304"/>
  <c r="N304" s="1"/>
  <c r="M305"/>
  <c r="N305" s="1"/>
  <c r="M625" i="2"/>
  <c r="N625" s="1"/>
  <c r="M627"/>
  <c r="N627" s="1"/>
  <c r="M306" i="3"/>
  <c r="N306" s="1"/>
  <c r="M631" i="2"/>
  <c r="N631" s="1"/>
  <c r="M634"/>
  <c r="N634" s="1"/>
  <c r="M635"/>
  <c r="N635" s="1"/>
  <c r="M307" i="3"/>
  <c r="N307" s="1"/>
  <c r="M636" i="2"/>
  <c r="N636" s="1"/>
  <c r="M639"/>
  <c r="N639" s="1"/>
  <c r="M308" i="3"/>
  <c r="N308" s="1"/>
  <c r="M309"/>
  <c r="N309" s="1"/>
  <c r="M641" i="2"/>
  <c r="N641" s="1"/>
  <c r="M643"/>
  <c r="N643" s="1"/>
  <c r="M310" i="3"/>
  <c r="N310" s="1"/>
  <c r="M311"/>
  <c r="N311" s="1"/>
  <c r="M312"/>
  <c r="N312" s="1"/>
  <c r="M647" i="2"/>
  <c r="N647" s="1"/>
  <c r="M651"/>
  <c r="N651" s="1"/>
  <c r="M630"/>
  <c r="N630" s="1"/>
  <c r="M632"/>
  <c r="N632" s="1"/>
  <c r="M637"/>
  <c r="N637" s="1"/>
  <c r="M646"/>
  <c r="N646" s="1"/>
  <c r="M648"/>
  <c r="N648" s="1"/>
  <c r="M626"/>
  <c r="N626" s="1"/>
  <c r="M628"/>
  <c r="N628" s="1"/>
  <c r="M633"/>
  <c r="N633" s="1"/>
  <c r="M642"/>
  <c r="N642" s="1"/>
  <c r="M644"/>
  <c r="N644" s="1"/>
  <c r="M649"/>
  <c r="N649" s="1"/>
  <c r="M629"/>
  <c r="N629" s="1"/>
  <c r="M638"/>
  <c r="N638" s="1"/>
  <c r="M640"/>
  <c r="N640" s="1"/>
  <c r="M645"/>
  <c r="N645" s="1"/>
  <c r="J654"/>
  <c r="L661"/>
  <c r="K661"/>
  <c r="J661"/>
  <c r="L660"/>
  <c r="K660"/>
  <c r="J660"/>
  <c r="J659"/>
  <c r="L658"/>
  <c r="K658"/>
  <c r="J658"/>
  <c r="J657"/>
  <c r="J656"/>
  <c r="J655"/>
  <c r="J653"/>
  <c r="J652"/>
  <c r="J667"/>
  <c r="K666"/>
  <c r="J666"/>
  <c r="J665"/>
  <c r="K664"/>
  <c r="J664"/>
  <c r="L663"/>
  <c r="K663"/>
  <c r="J663"/>
  <c r="L662"/>
  <c r="K662"/>
  <c r="J662"/>
  <c r="J687"/>
  <c r="J686"/>
  <c r="L685"/>
  <c r="K685"/>
  <c r="J685"/>
  <c r="L684"/>
  <c r="K684"/>
  <c r="J684"/>
  <c r="L683"/>
  <c r="K683"/>
  <c r="J683"/>
  <c r="J682"/>
  <c r="J681"/>
  <c r="J680"/>
  <c r="J679"/>
  <c r="K678"/>
  <c r="J678"/>
  <c r="L677"/>
  <c r="K677"/>
  <c r="J677"/>
  <c r="J676"/>
  <c r="J675"/>
  <c r="J674"/>
  <c r="J673"/>
  <c r="J672"/>
  <c r="J671"/>
  <c r="J670"/>
  <c r="J669"/>
  <c r="K668"/>
  <c r="J668"/>
  <c r="M652" l="1"/>
  <c r="N652" s="1"/>
  <c r="M653"/>
  <c r="N653" s="1"/>
  <c r="M654"/>
  <c r="N654" s="1"/>
  <c r="M661"/>
  <c r="N661" s="1"/>
  <c r="M655"/>
  <c r="N655" s="1"/>
  <c r="M656"/>
  <c r="N656" s="1"/>
  <c r="M657"/>
  <c r="N657" s="1"/>
  <c r="M658"/>
  <c r="N658" s="1"/>
  <c r="M659"/>
  <c r="N659" s="1"/>
  <c r="M660"/>
  <c r="N660" s="1"/>
  <c r="M663"/>
  <c r="N663" s="1"/>
  <c r="M662"/>
  <c r="N662" s="1"/>
  <c r="M664"/>
  <c r="N664" s="1"/>
  <c r="M665"/>
  <c r="N665" s="1"/>
  <c r="M666"/>
  <c r="N666" s="1"/>
  <c r="M667"/>
  <c r="N667" s="1"/>
  <c r="M668"/>
  <c r="N668" s="1"/>
  <c r="M669"/>
  <c r="N669" s="1"/>
  <c r="M670"/>
  <c r="N670" s="1"/>
  <c r="M671"/>
  <c r="N671" s="1"/>
  <c r="M672"/>
  <c r="N672" s="1"/>
  <c r="M673"/>
  <c r="N673" s="1"/>
  <c r="M674"/>
  <c r="N674" s="1"/>
  <c r="M675"/>
  <c r="N675" s="1"/>
  <c r="M676"/>
  <c r="N676" s="1"/>
  <c r="M677"/>
  <c r="N677" s="1"/>
  <c r="M678"/>
  <c r="N678" s="1"/>
  <c r="M679"/>
  <c r="N679" s="1"/>
  <c r="M680"/>
  <c r="N680" s="1"/>
  <c r="M681"/>
  <c r="N681" s="1"/>
  <c r="M682"/>
  <c r="N682" s="1"/>
  <c r="M683"/>
  <c r="N683" s="1"/>
  <c r="M684"/>
  <c r="N684" s="1"/>
  <c r="M685"/>
  <c r="N685" s="1"/>
  <c r="M686"/>
  <c r="N686" s="1"/>
  <c r="M687"/>
  <c r="N687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<sst xmlns="http://schemas.openxmlformats.org/spreadsheetml/2006/main" count="4453" uniqueCount="115">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</sst>
</file>

<file path=xl/styles.xml><?xml version="1.0" encoding="utf-8"?>
<styleSheet xmlns="http://schemas.openxmlformats.org/spreadsheetml/2006/main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3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b/>
      <sz val="11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</cellStyleXfs>
  <cellXfs count="132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2" fontId="33" fillId="9" borderId="7" xfId="0" applyNumberFormat="1" applyFont="1" applyFill="1" applyBorder="1" applyAlignment="1">
      <alignment horizontal="center"/>
    </xf>
    <xf numFmtId="167" fontId="33" fillId="9" borderId="7" xfId="0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5" fillId="9" borderId="7" xfId="0" applyNumberFormat="1" applyFont="1" applyFill="1" applyBorder="1" applyAlignment="1">
      <alignment horizontal="center"/>
    </xf>
    <xf numFmtId="2" fontId="36" fillId="12" borderId="0" xfId="0" applyNumberFormat="1" applyFont="1" applyFill="1" applyBorder="1" applyAlignment="1">
      <alignment horizontal="center"/>
    </xf>
    <xf numFmtId="9" fontId="33" fillId="12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0" fontId="33" fillId="13" borderId="0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  <xf numFmtId="0" fontId="34" fillId="11" borderId="0" xfId="0" applyFont="1" applyFill="1" applyAlignment="1">
      <alignment horizontal="center"/>
    </xf>
    <xf numFmtId="0" fontId="0" fillId="0" borderId="0" xfId="0" applyAlignment="1"/>
  </cellXfs>
  <cellStyles count="6"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hape val="cylinder"/>
        <c:axId val="125910016"/>
        <c:axId val="125911808"/>
        <c:axId val="0"/>
      </c:bar3DChart>
      <c:catAx>
        <c:axId val="125910016"/>
        <c:scaling>
          <c:orientation val="minMax"/>
        </c:scaling>
        <c:axPos val="b"/>
        <c:tickLblPos val="nextTo"/>
        <c:crossAx val="125911808"/>
        <c:crosses val="autoZero"/>
        <c:auto val="1"/>
        <c:lblAlgn val="ctr"/>
        <c:lblOffset val="100"/>
      </c:catAx>
      <c:valAx>
        <c:axId val="125911808"/>
        <c:scaling>
          <c:orientation val="minMax"/>
        </c:scaling>
        <c:axPos val="l"/>
        <c:majorGridlines/>
        <c:numFmt formatCode="#,##0" sourceLinked="1"/>
        <c:tickLblPos val="nextTo"/>
        <c:crossAx val="1259100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</c:ser>
        <c:dLbls>
          <c:showVal val="1"/>
        </c:dLbls>
        <c:marker val="1"/>
        <c:axId val="125928960"/>
        <c:axId val="125930496"/>
      </c:lineChart>
      <c:catAx>
        <c:axId val="125928960"/>
        <c:scaling>
          <c:orientation val="minMax"/>
        </c:scaling>
        <c:axPos val="b"/>
        <c:majorTickMark val="none"/>
        <c:tickLblPos val="nextTo"/>
        <c:crossAx val="125930496"/>
        <c:crosses val="autoZero"/>
        <c:auto val="1"/>
        <c:lblAlgn val="ctr"/>
        <c:lblOffset val="100"/>
      </c:catAx>
      <c:valAx>
        <c:axId val="125930496"/>
        <c:scaling>
          <c:orientation val="minMax"/>
        </c:scaling>
        <c:delete val="1"/>
        <c:axPos val="l"/>
        <c:numFmt formatCode="General" sourceLinked="1"/>
        <c:tickLblPos val="nextTo"/>
        <c:crossAx val="125928960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shape val="cylinder"/>
        <c:axId val="127473920"/>
        <c:axId val="127475712"/>
        <c:axId val="0"/>
      </c:bar3DChart>
      <c:catAx>
        <c:axId val="127473920"/>
        <c:scaling>
          <c:orientation val="minMax"/>
        </c:scaling>
        <c:axPos val="b"/>
        <c:tickLblPos val="nextTo"/>
        <c:crossAx val="127475712"/>
        <c:crosses val="autoZero"/>
        <c:auto val="1"/>
        <c:lblAlgn val="ctr"/>
        <c:lblOffset val="100"/>
      </c:catAx>
      <c:valAx>
        <c:axId val="127475712"/>
        <c:scaling>
          <c:orientation val="minMax"/>
        </c:scaling>
        <c:axPos val="l"/>
        <c:majorGridlines/>
        <c:numFmt formatCode="0%" sourceLinked="1"/>
        <c:tickLblPos val="nextTo"/>
        <c:crossAx val="127473920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7"/>
  <sheetViews>
    <sheetView tabSelected="1" topLeftCell="A2" zoomScale="90" zoomScaleNormal="90" workbookViewId="0">
      <selection activeCell="A8" sqref="A8"/>
    </sheetView>
  </sheetViews>
  <sheetFormatPr defaultRowHeight="1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1">
      <c r="A2" s="116" t="s">
        <v>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>
      <c r="A3" s="118" t="s">
        <v>35</v>
      </c>
      <c r="B3" s="119"/>
      <c r="C3" s="123" t="s">
        <v>106</v>
      </c>
      <c r="D3" s="123"/>
      <c r="E3" s="123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20" t="s">
        <v>44</v>
      </c>
      <c r="K4" s="121"/>
      <c r="L4" s="122"/>
      <c r="M4" s="71" t="s">
        <v>45</v>
      </c>
      <c r="N4" s="70" t="s">
        <v>46</v>
      </c>
    </row>
    <row r="5" spans="1:14" s="79" customFormat="1" ht="13.5" customHeight="1"/>
    <row r="6" spans="1:14" s="79" customFormat="1" ht="14.25" customHeight="1">
      <c r="A6" s="90"/>
      <c r="B6" s="91"/>
      <c r="C6" s="91"/>
      <c r="D6" s="92"/>
      <c r="E6" s="91"/>
      <c r="F6" s="91"/>
      <c r="G6" s="103">
        <v>43586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/>
    <row r="8" spans="1:14" s="79" customFormat="1" ht="13.5" customHeight="1">
      <c r="A8" s="80">
        <v>43601</v>
      </c>
      <c r="B8" s="81" t="s">
        <v>9</v>
      </c>
      <c r="C8" s="81" t="s">
        <v>56</v>
      </c>
      <c r="D8" s="82">
        <v>100</v>
      </c>
      <c r="E8" s="81" t="s">
        <v>2</v>
      </c>
      <c r="F8" s="81">
        <v>4373</v>
      </c>
      <c r="G8" s="81">
        <v>4410</v>
      </c>
      <c r="H8" s="81">
        <v>0</v>
      </c>
      <c r="I8" s="83">
        <v>0</v>
      </c>
      <c r="J8" s="84">
        <f t="shared" ref="J8" si="0">(IF(E8="SHORT",F8-G8,IF(E8="LONG",G8-F8)))*D8</f>
        <v>-3700</v>
      </c>
      <c r="K8" s="85">
        <v>0</v>
      </c>
      <c r="L8" s="85">
        <v>0</v>
      </c>
      <c r="M8" s="85">
        <f t="shared" ref="M8" si="1">(K8+J8+L8)/D8</f>
        <v>-37</v>
      </c>
      <c r="N8" s="86">
        <f t="shared" ref="N8" si="2">M8*D8</f>
        <v>-3700</v>
      </c>
    </row>
    <row r="9" spans="1:14" s="79" customFormat="1" ht="13.5" customHeight="1">
      <c r="A9" s="80">
        <v>43601</v>
      </c>
      <c r="B9" s="81" t="s">
        <v>5</v>
      </c>
      <c r="C9" s="81" t="s">
        <v>56</v>
      </c>
      <c r="D9" s="82">
        <v>5000</v>
      </c>
      <c r="E9" s="81" t="s">
        <v>1</v>
      </c>
      <c r="F9" s="81">
        <v>217.3</v>
      </c>
      <c r="G9" s="81">
        <v>217.8</v>
      </c>
      <c r="H9" s="81">
        <v>0</v>
      </c>
      <c r="I9" s="83">
        <v>0</v>
      </c>
      <c r="J9" s="84">
        <f t="shared" ref="J9" si="3">(IF(E9="SHORT",F9-G9,IF(E9="LONG",G9-F9)))*D9</f>
        <v>2500</v>
      </c>
      <c r="K9" s="85">
        <v>0</v>
      </c>
      <c r="L9" s="85">
        <v>0</v>
      </c>
      <c r="M9" s="85">
        <f t="shared" ref="M9" si="4">(K9+J9+L9)/D9</f>
        <v>0.5</v>
      </c>
      <c r="N9" s="86">
        <f t="shared" ref="N9" si="5">M9*D9</f>
        <v>2500</v>
      </c>
    </row>
    <row r="10" spans="1:14" s="79" customFormat="1" ht="13.5" customHeight="1">
      <c r="A10" s="80">
        <v>43600</v>
      </c>
      <c r="B10" s="81" t="s">
        <v>0</v>
      </c>
      <c r="C10" s="81" t="s">
        <v>56</v>
      </c>
      <c r="D10" s="82">
        <v>100</v>
      </c>
      <c r="E10" s="81" t="s">
        <v>1</v>
      </c>
      <c r="F10" s="81">
        <v>32380</v>
      </c>
      <c r="G10" s="81">
        <v>32300</v>
      </c>
      <c r="H10" s="81">
        <v>0</v>
      </c>
      <c r="I10" s="83">
        <v>0</v>
      </c>
      <c r="J10" s="84">
        <f t="shared" ref="J10" si="6">(IF(E10="SHORT",F10-G10,IF(E10="LONG",G10-F10)))*D10</f>
        <v>-8000</v>
      </c>
      <c r="K10" s="85">
        <v>0</v>
      </c>
      <c r="L10" s="85">
        <v>0</v>
      </c>
      <c r="M10" s="85">
        <f t="shared" ref="M10" si="7">(K10+J10+L10)/D10</f>
        <v>-80</v>
      </c>
      <c r="N10" s="86">
        <f t="shared" ref="N10" si="8">M10*D10</f>
        <v>-8000</v>
      </c>
    </row>
    <row r="11" spans="1:14" s="79" customFormat="1" ht="13.5" customHeight="1">
      <c r="A11" s="80">
        <v>43600</v>
      </c>
      <c r="B11" s="81" t="s">
        <v>5</v>
      </c>
      <c r="C11" s="81" t="s">
        <v>55</v>
      </c>
      <c r="D11" s="82">
        <v>5000</v>
      </c>
      <c r="E11" s="81" t="s">
        <v>1</v>
      </c>
      <c r="F11" s="81">
        <v>215.5</v>
      </c>
      <c r="G11" s="81">
        <v>216</v>
      </c>
      <c r="H11" s="81">
        <v>216.5</v>
      </c>
      <c r="I11" s="83">
        <v>0</v>
      </c>
      <c r="J11" s="84">
        <f t="shared" ref="J11" si="9">(IF(E11="SHORT",F11-G11,IF(E11="LONG",G11-F11)))*D11</f>
        <v>2500</v>
      </c>
      <c r="K11" s="85">
        <f>(IF(E11="SHORT",IF(H11="",0,G11-H11),IF(E11="LONG",IF(H11="",0,H11-G11))))*D11</f>
        <v>2500</v>
      </c>
      <c r="L11" s="85">
        <v>0</v>
      </c>
      <c r="M11" s="85">
        <f t="shared" ref="M11" si="10">(K11+J11+L11)/D11</f>
        <v>1</v>
      </c>
      <c r="N11" s="86">
        <f t="shared" ref="N11" si="11">M11*D11</f>
        <v>5000</v>
      </c>
    </row>
    <row r="12" spans="1:14" s="79" customFormat="1" ht="13.5" customHeight="1">
      <c r="A12" s="80">
        <v>43599</v>
      </c>
      <c r="B12" s="81" t="s">
        <v>31</v>
      </c>
      <c r="C12" s="81" t="s">
        <v>53</v>
      </c>
      <c r="D12" s="82">
        <v>100</v>
      </c>
      <c r="E12" s="81" t="s">
        <v>2</v>
      </c>
      <c r="F12" s="81">
        <v>4300</v>
      </c>
      <c r="G12" s="81">
        <v>4280</v>
      </c>
      <c r="H12" s="81">
        <v>0</v>
      </c>
      <c r="I12" s="83">
        <v>0</v>
      </c>
      <c r="J12" s="84">
        <f t="shared" ref="J12" si="12">(IF(E12="SHORT",F12-G12,IF(E12="LONG",G12-F12)))*D12</f>
        <v>2000</v>
      </c>
      <c r="K12" s="85">
        <v>0</v>
      </c>
      <c r="L12" s="85">
        <v>0</v>
      </c>
      <c r="M12" s="85">
        <f t="shared" ref="M12" si="13">(K12+J12+L12)/D12</f>
        <v>20</v>
      </c>
      <c r="N12" s="86">
        <f t="shared" ref="N12" si="14">M12*D12</f>
        <v>2000</v>
      </c>
    </row>
    <row r="13" spans="1:14" s="79" customFormat="1" ht="13.5" customHeight="1">
      <c r="A13" s="80">
        <v>43599</v>
      </c>
      <c r="B13" s="81" t="s">
        <v>0</v>
      </c>
      <c r="C13" s="81" t="s">
        <v>56</v>
      </c>
      <c r="D13" s="82">
        <v>100</v>
      </c>
      <c r="E13" s="81" t="s">
        <v>1</v>
      </c>
      <c r="F13" s="81">
        <v>32375</v>
      </c>
      <c r="G13" s="81">
        <v>32425</v>
      </c>
      <c r="H13" s="81">
        <v>0</v>
      </c>
      <c r="I13" s="83">
        <v>0</v>
      </c>
      <c r="J13" s="84">
        <f t="shared" ref="J13" si="15">(IF(E13="SHORT",F13-G13,IF(E13="LONG",G13-F13)))*D13</f>
        <v>5000</v>
      </c>
      <c r="K13" s="85">
        <v>0</v>
      </c>
      <c r="L13" s="85">
        <v>0</v>
      </c>
      <c r="M13" s="85">
        <f t="shared" ref="M13" si="16">(K13+J13+L13)/D13</f>
        <v>50</v>
      </c>
      <c r="N13" s="86">
        <f t="shared" ref="N13" si="17">M13*D13</f>
        <v>5000</v>
      </c>
    </row>
    <row r="14" spans="1:14" s="79" customFormat="1" ht="13.5" customHeight="1">
      <c r="A14" s="80">
        <v>43599</v>
      </c>
      <c r="B14" s="81" t="s">
        <v>4</v>
      </c>
      <c r="C14" s="81" t="s">
        <v>56</v>
      </c>
      <c r="D14" s="82">
        <v>30</v>
      </c>
      <c r="E14" s="81" t="s">
        <v>1</v>
      </c>
      <c r="F14" s="81">
        <v>37700</v>
      </c>
      <c r="G14" s="81">
        <v>37500</v>
      </c>
      <c r="H14" s="81">
        <v>0</v>
      </c>
      <c r="I14" s="83">
        <v>0</v>
      </c>
      <c r="J14" s="84">
        <f t="shared" ref="J14" si="18">(IF(E14="SHORT",F14-G14,IF(E14="LONG",G14-F14)))*D14</f>
        <v>-6000</v>
      </c>
      <c r="K14" s="85">
        <v>0</v>
      </c>
      <c r="L14" s="85">
        <v>0</v>
      </c>
      <c r="M14" s="85">
        <f t="shared" ref="M14" si="19">(K14+J14+L14)/D14</f>
        <v>-200</v>
      </c>
      <c r="N14" s="86">
        <f t="shared" ref="N14" si="20">M14*D14</f>
        <v>-6000</v>
      </c>
    </row>
    <row r="15" spans="1:14" s="79" customFormat="1" ht="13.5" customHeight="1">
      <c r="A15" s="80">
        <v>43598</v>
      </c>
      <c r="B15" s="81" t="s">
        <v>93</v>
      </c>
      <c r="C15" s="81" t="s">
        <v>55</v>
      </c>
      <c r="D15" s="82">
        <v>5000</v>
      </c>
      <c r="E15" s="81" t="s">
        <v>2</v>
      </c>
      <c r="F15" s="81">
        <v>126.9</v>
      </c>
      <c r="G15" s="81">
        <v>126.4</v>
      </c>
      <c r="H15" s="81">
        <v>125.7</v>
      </c>
      <c r="I15" s="83">
        <v>0</v>
      </c>
      <c r="J15" s="84">
        <f t="shared" ref="J15" si="21">(IF(E15="SHORT",F15-G15,IF(E15="LONG",G15-F15)))*D15</f>
        <v>2500</v>
      </c>
      <c r="K15" s="85">
        <f>(IF(E15="SHORT",IF(H15="",0,G15-H15),IF(E15="LONG",IF(H15="",0,H15-G15))))*D15</f>
        <v>3500.0000000000141</v>
      </c>
      <c r="L15" s="85">
        <v>0</v>
      </c>
      <c r="M15" s="85">
        <f t="shared" ref="M15" si="22">(K15+J15+L15)/D15</f>
        <v>1.2000000000000028</v>
      </c>
      <c r="N15" s="86">
        <f t="shared" ref="N15" si="23">M15*D15</f>
        <v>6000.0000000000146</v>
      </c>
    </row>
    <row r="16" spans="1:14" s="79" customFormat="1" ht="13.5" customHeight="1">
      <c r="A16" s="80">
        <v>43598</v>
      </c>
      <c r="B16" s="81" t="s">
        <v>96</v>
      </c>
      <c r="C16" s="81" t="s">
        <v>53</v>
      </c>
      <c r="D16" s="82">
        <v>100</v>
      </c>
      <c r="E16" s="81" t="s">
        <v>2</v>
      </c>
      <c r="F16" s="81">
        <v>4400</v>
      </c>
      <c r="G16" s="81">
        <v>4435</v>
      </c>
      <c r="H16" s="81">
        <v>0</v>
      </c>
      <c r="I16" s="83">
        <v>0</v>
      </c>
      <c r="J16" s="84">
        <f t="shared" ref="J16" si="24">(IF(E16="SHORT",F16-G16,IF(E16="LONG",G16-F16)))*D16</f>
        <v>-3500</v>
      </c>
      <c r="K16" s="85">
        <v>0</v>
      </c>
      <c r="L16" s="85">
        <v>0</v>
      </c>
      <c r="M16" s="85">
        <f t="shared" ref="M16" si="25">(K16+J16+L16)/D16</f>
        <v>-35</v>
      </c>
      <c r="N16" s="86">
        <f t="shared" ref="N16" si="26">M16*D16</f>
        <v>-3500</v>
      </c>
    </row>
    <row r="17" spans="1:14" s="79" customFormat="1" ht="13.5" customHeight="1">
      <c r="A17" s="80">
        <v>43598</v>
      </c>
      <c r="B17" s="81" t="s">
        <v>8</v>
      </c>
      <c r="C17" s="81" t="s">
        <v>56</v>
      </c>
      <c r="D17" s="82">
        <v>30</v>
      </c>
      <c r="E17" s="81" t="s">
        <v>1</v>
      </c>
      <c r="F17" s="81">
        <v>37350</v>
      </c>
      <c r="G17" s="81">
        <v>37500</v>
      </c>
      <c r="H17" s="81">
        <v>37700</v>
      </c>
      <c r="I17" s="83">
        <v>0</v>
      </c>
      <c r="J17" s="84">
        <f t="shared" ref="J17" si="27">(IF(E17="SHORT",F17-G17,IF(E17="LONG",G17-F17)))*D17</f>
        <v>4500</v>
      </c>
      <c r="K17" s="85">
        <f>(IF(E17="SHORT",IF(H17="",0,G17-H17),IF(E17="LONG",IF(H17="",0,H17-G17))))*D17</f>
        <v>6000</v>
      </c>
      <c r="L17" s="85">
        <v>0</v>
      </c>
      <c r="M17" s="85">
        <f t="shared" ref="M17" si="28">(K17+J17+L17)/D17</f>
        <v>350</v>
      </c>
      <c r="N17" s="86">
        <f t="shared" ref="N17" si="29">M17*D17</f>
        <v>10500</v>
      </c>
    </row>
    <row r="18" spans="1:14" s="79" customFormat="1" ht="13.5" customHeight="1">
      <c r="A18" s="80">
        <v>43598</v>
      </c>
      <c r="B18" s="81" t="s">
        <v>95</v>
      </c>
      <c r="C18" s="81" t="s">
        <v>56</v>
      </c>
      <c r="D18" s="82">
        <v>100</v>
      </c>
      <c r="E18" s="81" t="s">
        <v>1</v>
      </c>
      <c r="F18" s="81">
        <v>31980</v>
      </c>
      <c r="G18" s="81">
        <v>32030</v>
      </c>
      <c r="H18" s="81">
        <v>32090</v>
      </c>
      <c r="I18" s="83">
        <v>0</v>
      </c>
      <c r="J18" s="84">
        <f t="shared" ref="J18" si="30">(IF(E18="SHORT",F18-G18,IF(E18="LONG",G18-F18)))*D18</f>
        <v>5000</v>
      </c>
      <c r="K18" s="85">
        <f>(IF(E18="SHORT",IF(H18="",0,G18-H18),IF(E18="LONG",IF(H18="",0,H18-G18))))*D18</f>
        <v>6000</v>
      </c>
      <c r="L18" s="85">
        <v>0</v>
      </c>
      <c r="M18" s="85">
        <f t="shared" ref="M18" si="31">(K18+J18+L18)/D18</f>
        <v>110</v>
      </c>
      <c r="N18" s="86">
        <f t="shared" ref="N18" si="32">M18*D18</f>
        <v>11000</v>
      </c>
    </row>
    <row r="19" spans="1:14" s="79" customFormat="1" ht="13.5" customHeight="1">
      <c r="A19" s="80">
        <v>43595</v>
      </c>
      <c r="B19" s="81" t="s">
        <v>92</v>
      </c>
      <c r="C19" s="81" t="s">
        <v>55</v>
      </c>
      <c r="D19" s="82">
        <v>5000</v>
      </c>
      <c r="E19" s="81" t="s">
        <v>1</v>
      </c>
      <c r="F19" s="81">
        <v>215</v>
      </c>
      <c r="G19" s="81">
        <v>214.25</v>
      </c>
      <c r="H19" s="81">
        <v>0</v>
      </c>
      <c r="I19" s="83">
        <v>0</v>
      </c>
      <c r="J19" s="84">
        <f t="shared" ref="J19" si="33">(IF(E19="SHORT",F19-G19,IF(E19="LONG",G19-F19)))*D19</f>
        <v>-3750</v>
      </c>
      <c r="K19" s="85">
        <v>0</v>
      </c>
      <c r="L19" s="85">
        <v>0</v>
      </c>
      <c r="M19" s="85">
        <f t="shared" ref="M19" si="34">(K19+J19+L19)/D19</f>
        <v>-0.75</v>
      </c>
      <c r="N19" s="86">
        <f t="shared" ref="N19" si="35">M19*D19</f>
        <v>-3750</v>
      </c>
    </row>
    <row r="20" spans="1:14" s="79" customFormat="1" ht="13.5" customHeight="1">
      <c r="A20" s="80">
        <v>43595</v>
      </c>
      <c r="B20" s="81" t="s">
        <v>8</v>
      </c>
      <c r="C20" s="81" t="s">
        <v>56</v>
      </c>
      <c r="D20" s="82">
        <v>30</v>
      </c>
      <c r="E20" s="81" t="s">
        <v>1</v>
      </c>
      <c r="F20" s="81">
        <v>37350</v>
      </c>
      <c r="G20" s="81">
        <v>37450</v>
      </c>
      <c r="H20" s="81">
        <v>0</v>
      </c>
      <c r="I20" s="83">
        <v>0</v>
      </c>
      <c r="J20" s="84">
        <f t="shared" ref="J20" si="36">(IF(E20="SHORT",F20-G20,IF(E20="LONG",G20-F20)))*D20</f>
        <v>3000</v>
      </c>
      <c r="K20" s="85">
        <v>0</v>
      </c>
      <c r="L20" s="85">
        <v>0</v>
      </c>
      <c r="M20" s="85">
        <f t="shared" ref="M20" si="37">(K20+J20+L20)/D20</f>
        <v>100</v>
      </c>
      <c r="N20" s="86">
        <f t="shared" ref="N20" si="38">M20*D20</f>
        <v>3000</v>
      </c>
    </row>
    <row r="21" spans="1:14" s="79" customFormat="1" ht="13.5" customHeight="1">
      <c r="A21" s="80">
        <v>43595</v>
      </c>
      <c r="B21" s="81" t="s">
        <v>95</v>
      </c>
      <c r="C21" s="81" t="s">
        <v>56</v>
      </c>
      <c r="D21" s="82">
        <v>100</v>
      </c>
      <c r="E21" s="81" t="s">
        <v>1</v>
      </c>
      <c r="F21" s="81">
        <v>31830</v>
      </c>
      <c r="G21" s="81">
        <v>31900</v>
      </c>
      <c r="H21" s="81">
        <v>0</v>
      </c>
      <c r="I21" s="83">
        <v>0</v>
      </c>
      <c r="J21" s="84">
        <f t="shared" ref="J21" si="39">(IF(E21="SHORT",F21-G21,IF(E21="LONG",G21-F21)))*D21</f>
        <v>7000</v>
      </c>
      <c r="K21" s="85">
        <v>0</v>
      </c>
      <c r="L21" s="85">
        <v>0</v>
      </c>
      <c r="M21" s="85">
        <f t="shared" ref="M21" si="40">(K21+J21+L21)/D21</f>
        <v>70</v>
      </c>
      <c r="N21" s="86">
        <f t="shared" ref="N21" si="41">M21*D21</f>
        <v>7000</v>
      </c>
    </row>
    <row r="22" spans="1:14" s="79" customFormat="1" ht="13.5" customHeight="1">
      <c r="A22" s="80">
        <v>43595</v>
      </c>
      <c r="B22" s="81" t="s">
        <v>96</v>
      </c>
      <c r="C22" s="81" t="s">
        <v>53</v>
      </c>
      <c r="D22" s="82">
        <v>100</v>
      </c>
      <c r="E22" s="81" t="s">
        <v>1</v>
      </c>
      <c r="F22" s="81">
        <v>4335</v>
      </c>
      <c r="G22" s="81">
        <v>4355</v>
      </c>
      <c r="H22" s="81">
        <v>0</v>
      </c>
      <c r="I22" s="83">
        <v>0</v>
      </c>
      <c r="J22" s="84">
        <f t="shared" ref="J22" si="42">(IF(E22="SHORT",F22-G22,IF(E22="LONG",G22-F22)))*D22</f>
        <v>2000</v>
      </c>
      <c r="K22" s="85">
        <v>0</v>
      </c>
      <c r="L22" s="85">
        <v>0</v>
      </c>
      <c r="M22" s="85">
        <f t="shared" ref="M22" si="43">(K22+J22+L22)/D22</f>
        <v>20</v>
      </c>
      <c r="N22" s="86">
        <f t="shared" ref="N22" si="44">M22*D22</f>
        <v>2000</v>
      </c>
    </row>
    <row r="23" spans="1:14" s="79" customFormat="1" ht="13.5" customHeight="1">
      <c r="A23" s="80">
        <v>43594</v>
      </c>
      <c r="B23" s="81" t="s">
        <v>4</v>
      </c>
      <c r="C23" s="81" t="s">
        <v>56</v>
      </c>
      <c r="D23" s="82">
        <v>30</v>
      </c>
      <c r="E23" s="81" t="s">
        <v>1</v>
      </c>
      <c r="F23" s="81">
        <v>37450</v>
      </c>
      <c r="G23" s="81">
        <v>37550</v>
      </c>
      <c r="H23" s="81">
        <v>0</v>
      </c>
      <c r="I23" s="83">
        <v>0</v>
      </c>
      <c r="J23" s="84">
        <f t="shared" ref="J23" si="45">(IF(E23="SHORT",F23-G23,IF(E23="LONG",G23-F23)))*D23</f>
        <v>3000</v>
      </c>
      <c r="K23" s="85">
        <v>0</v>
      </c>
      <c r="L23" s="85">
        <v>0</v>
      </c>
      <c r="M23" s="85">
        <f t="shared" ref="M23" si="46">(K23+J23+L23)/D23</f>
        <v>100</v>
      </c>
      <c r="N23" s="86">
        <f t="shared" ref="N23" si="47">M23*D23</f>
        <v>3000</v>
      </c>
    </row>
    <row r="24" spans="1:14" s="79" customFormat="1" ht="13.5" customHeight="1">
      <c r="A24" s="80">
        <v>43594</v>
      </c>
      <c r="B24" s="81" t="s">
        <v>93</v>
      </c>
      <c r="C24" s="81" t="s">
        <v>55</v>
      </c>
      <c r="D24" s="82">
        <v>5000</v>
      </c>
      <c r="E24" s="81" t="s">
        <v>1</v>
      </c>
      <c r="F24" s="81">
        <v>131.5</v>
      </c>
      <c r="G24" s="81">
        <v>130.75</v>
      </c>
      <c r="H24" s="81">
        <v>0</v>
      </c>
      <c r="I24" s="83">
        <v>0</v>
      </c>
      <c r="J24" s="84">
        <f t="shared" ref="J24" si="48">(IF(E24="SHORT",F24-G24,IF(E24="LONG",G24-F24)))*D24</f>
        <v>-3750</v>
      </c>
      <c r="K24" s="85">
        <v>0</v>
      </c>
      <c r="L24" s="85">
        <v>0</v>
      </c>
      <c r="M24" s="85">
        <f t="shared" ref="M24" si="49">(K24+J24+L24)/D24</f>
        <v>-0.75</v>
      </c>
      <c r="N24" s="86">
        <f t="shared" ref="N24" si="50">M24*D24</f>
        <v>-3750</v>
      </c>
    </row>
    <row r="25" spans="1:14" s="79" customFormat="1" ht="13.5" customHeight="1">
      <c r="A25" s="80">
        <v>43594</v>
      </c>
      <c r="B25" s="81" t="s">
        <v>0</v>
      </c>
      <c r="C25" s="81" t="s">
        <v>56</v>
      </c>
      <c r="D25" s="82">
        <v>100</v>
      </c>
      <c r="E25" s="81" t="s">
        <v>1</v>
      </c>
      <c r="F25" s="81">
        <v>31830</v>
      </c>
      <c r="G25" s="81">
        <v>31900</v>
      </c>
      <c r="H25" s="81">
        <v>0</v>
      </c>
      <c r="I25" s="83">
        <v>0</v>
      </c>
      <c r="J25" s="84">
        <f t="shared" ref="J25" si="51">(IF(E25="SHORT",F25-G25,IF(E25="LONG",G25-F25)))*D25</f>
        <v>7000</v>
      </c>
      <c r="K25" s="85">
        <v>0</v>
      </c>
      <c r="L25" s="85">
        <v>0</v>
      </c>
      <c r="M25" s="85">
        <f t="shared" ref="M25" si="52">(K25+J25+L25)/D25</f>
        <v>70</v>
      </c>
      <c r="N25" s="86">
        <f t="shared" ref="N25" si="53">M25*D25</f>
        <v>7000</v>
      </c>
    </row>
    <row r="26" spans="1:14" s="79" customFormat="1" ht="13.5" customHeight="1">
      <c r="A26" s="80">
        <v>43594</v>
      </c>
      <c r="B26" s="81" t="s">
        <v>96</v>
      </c>
      <c r="C26" s="81" t="s">
        <v>53</v>
      </c>
      <c r="D26" s="82">
        <v>100</v>
      </c>
      <c r="E26" s="81" t="s">
        <v>2</v>
      </c>
      <c r="F26" s="81">
        <v>4330</v>
      </c>
      <c r="G26" s="81">
        <v>4310</v>
      </c>
      <c r="H26" s="81">
        <v>0</v>
      </c>
      <c r="I26" s="83">
        <v>0</v>
      </c>
      <c r="J26" s="84">
        <f t="shared" ref="J26" si="54">(IF(E26="SHORT",F26-G26,IF(E26="LONG",G26-F26)))*D26</f>
        <v>2000</v>
      </c>
      <c r="K26" s="85">
        <v>0</v>
      </c>
      <c r="L26" s="85">
        <v>0</v>
      </c>
      <c r="M26" s="85">
        <f t="shared" ref="M26" si="55">(K26+J26+L26)/D26</f>
        <v>20</v>
      </c>
      <c r="N26" s="86">
        <f t="shared" ref="N26" si="56">M26*D26</f>
        <v>2000</v>
      </c>
    </row>
    <row r="27" spans="1:14" s="79" customFormat="1" ht="13.5" customHeight="1">
      <c r="A27" s="80">
        <v>43593</v>
      </c>
      <c r="B27" s="81" t="s">
        <v>96</v>
      </c>
      <c r="C27" s="81" t="s">
        <v>53</v>
      </c>
      <c r="D27" s="82">
        <v>100</v>
      </c>
      <c r="E27" s="81" t="s">
        <v>2</v>
      </c>
      <c r="F27" s="81">
        <v>4292</v>
      </c>
      <c r="G27" s="81">
        <v>4270</v>
      </c>
      <c r="H27" s="81">
        <v>0</v>
      </c>
      <c r="I27" s="83">
        <v>0</v>
      </c>
      <c r="J27" s="84">
        <f t="shared" ref="J27" si="57">(IF(E27="SHORT",F27-G27,IF(E27="LONG",G27-F27)))*D27</f>
        <v>2200</v>
      </c>
      <c r="K27" s="85">
        <v>0</v>
      </c>
      <c r="L27" s="85">
        <v>0</v>
      </c>
      <c r="M27" s="85">
        <f t="shared" ref="M27" si="58">(K27+J27+L27)/D27</f>
        <v>22</v>
      </c>
      <c r="N27" s="86">
        <f t="shared" ref="N27" si="59">M27*D27</f>
        <v>2200</v>
      </c>
    </row>
    <row r="28" spans="1:14" s="79" customFormat="1" ht="13.5" customHeight="1">
      <c r="A28" s="80">
        <v>43593</v>
      </c>
      <c r="B28" s="81" t="s">
        <v>95</v>
      </c>
      <c r="C28" s="81" t="s">
        <v>56</v>
      </c>
      <c r="D28" s="82">
        <v>100</v>
      </c>
      <c r="E28" s="81" t="s">
        <v>1</v>
      </c>
      <c r="F28" s="81">
        <v>31780</v>
      </c>
      <c r="G28" s="81">
        <v>31840</v>
      </c>
      <c r="H28" s="81">
        <v>0</v>
      </c>
      <c r="I28" s="83">
        <v>0</v>
      </c>
      <c r="J28" s="84">
        <f t="shared" ref="J28" si="60">(IF(E28="SHORT",F28-G28,IF(E28="LONG",G28-F28)))*D28</f>
        <v>6000</v>
      </c>
      <c r="K28" s="85">
        <v>0</v>
      </c>
      <c r="L28" s="85">
        <v>0</v>
      </c>
      <c r="M28" s="85">
        <f t="shared" ref="M28" si="61">(K28+J28+L28)/D28</f>
        <v>60</v>
      </c>
      <c r="N28" s="86">
        <f t="shared" ref="N28" si="62">M28*D28</f>
        <v>6000</v>
      </c>
    </row>
    <row r="29" spans="1:14" s="79" customFormat="1" ht="13.5" customHeight="1">
      <c r="A29" s="80">
        <v>43593</v>
      </c>
      <c r="B29" s="81" t="s">
        <v>8</v>
      </c>
      <c r="C29" s="81" t="s">
        <v>56</v>
      </c>
      <c r="D29" s="82">
        <v>30</v>
      </c>
      <c r="E29" s="81" t="s">
        <v>1</v>
      </c>
      <c r="F29" s="81">
        <v>37580</v>
      </c>
      <c r="G29" s="81">
        <v>37400</v>
      </c>
      <c r="H29" s="81">
        <v>0</v>
      </c>
      <c r="I29" s="83">
        <v>0</v>
      </c>
      <c r="J29" s="84">
        <f t="shared" ref="J29" si="63">(IF(E29="SHORT",F29-G29,IF(E29="LONG",G29-F29)))*D29</f>
        <v>-5400</v>
      </c>
      <c r="K29" s="85">
        <v>0</v>
      </c>
      <c r="L29" s="85">
        <v>0</v>
      </c>
      <c r="M29" s="85">
        <f t="shared" ref="M29" si="64">(K29+J29+L29)/D29</f>
        <v>-180</v>
      </c>
      <c r="N29" s="86">
        <f t="shared" ref="N29" si="65">M29*D29</f>
        <v>-5400</v>
      </c>
    </row>
    <row r="30" spans="1:14" s="79" customFormat="1" ht="13.5" customHeight="1">
      <c r="A30" s="80">
        <v>43592</v>
      </c>
      <c r="B30" s="81" t="s">
        <v>31</v>
      </c>
      <c r="C30" s="81" t="s">
        <v>53</v>
      </c>
      <c r="D30" s="82">
        <v>100</v>
      </c>
      <c r="E30" s="81" t="s">
        <v>2</v>
      </c>
      <c r="F30" s="81">
        <v>4270</v>
      </c>
      <c r="G30" s="81">
        <v>4240</v>
      </c>
      <c r="H30" s="81">
        <v>0</v>
      </c>
      <c r="I30" s="83">
        <v>0</v>
      </c>
      <c r="J30" s="84">
        <f t="shared" ref="J30" si="66">(IF(E30="SHORT",F30-G30,IF(E30="LONG",G30-F30)))*D30</f>
        <v>3000</v>
      </c>
      <c r="K30" s="85">
        <v>0</v>
      </c>
      <c r="L30" s="85">
        <v>0</v>
      </c>
      <c r="M30" s="85">
        <f t="shared" ref="M30" si="67">(K30+J30+L30)/D30</f>
        <v>30</v>
      </c>
      <c r="N30" s="86">
        <f t="shared" ref="N30" si="68">M30*D30</f>
        <v>3000</v>
      </c>
    </row>
    <row r="31" spans="1:14" s="79" customFormat="1" ht="13.5" customHeight="1">
      <c r="A31" s="80">
        <v>43592</v>
      </c>
      <c r="B31" s="81" t="s">
        <v>4</v>
      </c>
      <c r="C31" s="81" t="s">
        <v>56</v>
      </c>
      <c r="D31" s="82">
        <v>30</v>
      </c>
      <c r="E31" s="81" t="s">
        <v>1</v>
      </c>
      <c r="F31" s="81">
        <v>37300</v>
      </c>
      <c r="G31" s="81">
        <v>37450</v>
      </c>
      <c r="H31" s="81">
        <v>0</v>
      </c>
      <c r="I31" s="83">
        <v>0</v>
      </c>
      <c r="J31" s="84">
        <f t="shared" ref="J31" si="69">(IF(E31="SHORT",F31-G31,IF(E31="LONG",G31-F31)))*D31</f>
        <v>4500</v>
      </c>
      <c r="K31" s="85">
        <v>0</v>
      </c>
      <c r="L31" s="85">
        <v>0</v>
      </c>
      <c r="M31" s="85">
        <f t="shared" ref="M31" si="70">(K31+J31+L31)/D31</f>
        <v>150</v>
      </c>
      <c r="N31" s="86">
        <f t="shared" ref="N31" si="71">M31*D31</f>
        <v>4500</v>
      </c>
    </row>
    <row r="32" spans="1:14" s="79" customFormat="1" ht="13.5" customHeight="1">
      <c r="A32" s="80">
        <v>43592</v>
      </c>
      <c r="B32" s="81" t="s">
        <v>0</v>
      </c>
      <c r="C32" s="81" t="s">
        <v>56</v>
      </c>
      <c r="D32" s="82">
        <v>100</v>
      </c>
      <c r="E32" s="81" t="s">
        <v>1</v>
      </c>
      <c r="F32" s="81">
        <v>31600</v>
      </c>
      <c r="G32" s="81">
        <v>31650</v>
      </c>
      <c r="H32" s="81">
        <v>0</v>
      </c>
      <c r="I32" s="83">
        <v>0</v>
      </c>
      <c r="J32" s="84">
        <f t="shared" ref="J32" si="72">(IF(E32="SHORT",F32-G32,IF(E32="LONG",G32-F32)))*D32</f>
        <v>5000</v>
      </c>
      <c r="K32" s="85">
        <v>0</v>
      </c>
      <c r="L32" s="85">
        <v>0</v>
      </c>
      <c r="M32" s="85">
        <f t="shared" ref="M32" si="73">(K32+J32+L32)/D32</f>
        <v>50</v>
      </c>
      <c r="N32" s="86">
        <f t="shared" ref="N32" si="74">M32*D32</f>
        <v>5000</v>
      </c>
    </row>
    <row r="33" spans="1:14" s="79" customFormat="1" ht="13.5" customHeight="1">
      <c r="A33" s="80">
        <v>43592</v>
      </c>
      <c r="B33" s="81" t="s">
        <v>5</v>
      </c>
      <c r="C33" s="81" t="s">
        <v>55</v>
      </c>
      <c r="D33" s="82">
        <v>5000</v>
      </c>
      <c r="E33" s="81" t="s">
        <v>1</v>
      </c>
      <c r="F33" s="81">
        <v>217.25</v>
      </c>
      <c r="G33" s="81">
        <v>217.75</v>
      </c>
      <c r="H33" s="81">
        <v>0</v>
      </c>
      <c r="I33" s="83">
        <v>0</v>
      </c>
      <c r="J33" s="84">
        <f t="shared" ref="J33" si="75">(IF(E33="SHORT",F33-G33,IF(E33="LONG",G33-F33)))*D33</f>
        <v>2500</v>
      </c>
      <c r="K33" s="85">
        <v>0</v>
      </c>
      <c r="L33" s="85">
        <v>0</v>
      </c>
      <c r="M33" s="85">
        <f t="shared" ref="M33" si="76">(K33+J33+L33)/D33</f>
        <v>0.5</v>
      </c>
      <c r="N33" s="86">
        <f t="shared" ref="N33" si="77">M33*D33</f>
        <v>2500</v>
      </c>
    </row>
    <row r="34" spans="1:14" s="79" customFormat="1" ht="13.5" customHeight="1">
      <c r="A34" s="80">
        <v>43591</v>
      </c>
      <c r="B34" s="81" t="s">
        <v>31</v>
      </c>
      <c r="C34" s="81" t="s">
        <v>53</v>
      </c>
      <c r="D34" s="82">
        <v>100</v>
      </c>
      <c r="E34" s="81" t="s">
        <v>2</v>
      </c>
      <c r="F34" s="81">
        <v>4255</v>
      </c>
      <c r="G34" s="81">
        <v>4290</v>
      </c>
      <c r="H34" s="81">
        <v>0</v>
      </c>
      <c r="I34" s="83">
        <v>0</v>
      </c>
      <c r="J34" s="84">
        <f t="shared" ref="J34" si="78">(IF(E34="SHORT",F34-G34,IF(E34="LONG",G34-F34)))*D34</f>
        <v>-3500</v>
      </c>
      <c r="K34" s="85">
        <v>0</v>
      </c>
      <c r="L34" s="85">
        <v>0</v>
      </c>
      <c r="M34" s="85">
        <f t="shared" ref="M34" si="79">(K34+J34+L34)/D34</f>
        <v>-35</v>
      </c>
      <c r="N34" s="86">
        <f t="shared" ref="N34" si="80">M34*D34</f>
        <v>-3500</v>
      </c>
    </row>
    <row r="35" spans="1:14" s="79" customFormat="1" ht="13.5" customHeight="1">
      <c r="A35" s="80">
        <v>43591</v>
      </c>
      <c r="B35" s="81" t="s">
        <v>4</v>
      </c>
      <c r="C35" s="81" t="s">
        <v>56</v>
      </c>
      <c r="D35" s="82">
        <v>30</v>
      </c>
      <c r="E35" s="81" t="s">
        <v>2</v>
      </c>
      <c r="F35" s="81">
        <v>37220</v>
      </c>
      <c r="G35" s="81">
        <v>37100</v>
      </c>
      <c r="H35" s="81">
        <v>0</v>
      </c>
      <c r="I35" s="83">
        <v>0</v>
      </c>
      <c r="J35" s="84">
        <f t="shared" ref="J35" si="81">(IF(E35="SHORT",F35-G35,IF(E35="LONG",G35-F35)))*D35</f>
        <v>3600</v>
      </c>
      <c r="K35" s="85">
        <v>0</v>
      </c>
      <c r="L35" s="85">
        <v>0</v>
      </c>
      <c r="M35" s="85">
        <f t="shared" ref="M35" si="82">(K35+J35+L35)/D35</f>
        <v>120</v>
      </c>
      <c r="N35" s="86">
        <f t="shared" ref="N35" si="83">M35*D35</f>
        <v>3600</v>
      </c>
    </row>
    <row r="36" spans="1:14" s="79" customFormat="1" ht="13.5" customHeight="1">
      <c r="A36" s="80">
        <v>43591</v>
      </c>
      <c r="B36" s="81" t="s">
        <v>0</v>
      </c>
      <c r="C36" s="81" t="s">
        <v>56</v>
      </c>
      <c r="D36" s="82">
        <v>100</v>
      </c>
      <c r="E36" s="81" t="s">
        <v>2</v>
      </c>
      <c r="F36" s="81">
        <v>31590</v>
      </c>
      <c r="G36" s="81">
        <v>31540</v>
      </c>
      <c r="H36" s="81">
        <v>31480</v>
      </c>
      <c r="I36" s="83">
        <v>0</v>
      </c>
      <c r="J36" s="84">
        <f t="shared" ref="J36" si="84">(IF(E36="SHORT",F36-G36,IF(E36="LONG",G36-F36)))*D36</f>
        <v>5000</v>
      </c>
      <c r="K36" s="85">
        <f>(IF(E36="SHORT",IF(H36="",0,G36-H36),IF(E36="LONG",IF(H36="",0,H36-G36))))*D36</f>
        <v>6000</v>
      </c>
      <c r="L36" s="85">
        <v>0</v>
      </c>
      <c r="M36" s="85">
        <f t="shared" ref="M36" si="85">(K36+J36+L36)/D36</f>
        <v>110</v>
      </c>
      <c r="N36" s="86">
        <f t="shared" ref="N36" si="86">M36*D36</f>
        <v>11000</v>
      </c>
    </row>
    <row r="37" spans="1:14" s="79" customFormat="1" ht="13.5" customHeight="1">
      <c r="A37" s="80">
        <v>43588</v>
      </c>
      <c r="B37" s="81" t="s">
        <v>0</v>
      </c>
      <c r="C37" s="81" t="s">
        <v>56</v>
      </c>
      <c r="D37" s="82">
        <v>100</v>
      </c>
      <c r="E37" s="81" t="s">
        <v>2</v>
      </c>
      <c r="F37" s="81">
        <v>31300</v>
      </c>
      <c r="G37" s="81">
        <v>31400</v>
      </c>
      <c r="H37" s="81">
        <v>0</v>
      </c>
      <c r="I37" s="83">
        <v>0</v>
      </c>
      <c r="J37" s="84">
        <f t="shared" ref="J37" si="87">(IF(E37="SHORT",F37-G37,IF(E37="LONG",G37-F37)))*D37</f>
        <v>-10000</v>
      </c>
      <c r="K37" s="85">
        <v>0</v>
      </c>
      <c r="L37" s="85">
        <v>0</v>
      </c>
      <c r="M37" s="85">
        <f t="shared" ref="M37" si="88">(K37+J37+L37)/D37</f>
        <v>-100</v>
      </c>
      <c r="N37" s="86">
        <f t="shared" ref="N37" si="89">M37*D37</f>
        <v>-10000</v>
      </c>
    </row>
    <row r="38" spans="1:14" s="79" customFormat="1" ht="13.5" customHeight="1">
      <c r="A38" s="80">
        <v>43588</v>
      </c>
      <c r="B38" s="81" t="s">
        <v>4</v>
      </c>
      <c r="C38" s="81" t="s">
        <v>56</v>
      </c>
      <c r="D38" s="82">
        <v>30</v>
      </c>
      <c r="E38" s="81" t="s">
        <v>2</v>
      </c>
      <c r="F38" s="81">
        <v>36800</v>
      </c>
      <c r="G38" s="81">
        <v>37000</v>
      </c>
      <c r="H38" s="81">
        <v>0</v>
      </c>
      <c r="I38" s="83">
        <v>0</v>
      </c>
      <c r="J38" s="84">
        <f t="shared" ref="J38" si="90">(IF(E38="SHORT",F38-G38,IF(E38="LONG",G38-F38)))*D38</f>
        <v>-6000</v>
      </c>
      <c r="K38" s="85">
        <v>0</v>
      </c>
      <c r="L38" s="85">
        <v>0</v>
      </c>
      <c r="M38" s="85">
        <f t="shared" ref="M38" si="91">(K38+J38+L38)/D38</f>
        <v>-200</v>
      </c>
      <c r="N38" s="86">
        <f t="shared" ref="N38" si="92">M38*D38</f>
        <v>-6000</v>
      </c>
    </row>
    <row r="39" spans="1:14" s="79" customFormat="1" ht="13.5" customHeight="1">
      <c r="A39" s="80">
        <v>43588</v>
      </c>
      <c r="B39" s="81" t="s">
        <v>5</v>
      </c>
      <c r="C39" s="81" t="s">
        <v>55</v>
      </c>
      <c r="D39" s="82">
        <v>5000</v>
      </c>
      <c r="E39" s="81" t="s">
        <v>1</v>
      </c>
      <c r="F39" s="81">
        <v>218.8</v>
      </c>
      <c r="G39" s="81">
        <v>219.3</v>
      </c>
      <c r="H39" s="81">
        <v>221</v>
      </c>
      <c r="I39" s="83">
        <v>0</v>
      </c>
      <c r="J39" s="84">
        <f t="shared" ref="J39" si="93">(IF(E39="SHORT",F39-G39,IF(E39="LONG",G39-F39)))*D39</f>
        <v>2500</v>
      </c>
      <c r="K39" s="85">
        <f>(IF(E39="SHORT",IF(H39="",0,G39-H39),IF(E39="LONG",IF(H39="",0,H39-G39))))*D39</f>
        <v>8499.9999999999436</v>
      </c>
      <c r="L39" s="85">
        <v>0</v>
      </c>
      <c r="M39" s="85">
        <f t="shared" ref="M39" si="94">(K39+J39+L39)/D39</f>
        <v>2.1999999999999886</v>
      </c>
      <c r="N39" s="86">
        <f t="shared" ref="N39" si="95">M39*D39</f>
        <v>10999.999999999944</v>
      </c>
    </row>
    <row r="40" spans="1:14" s="79" customFormat="1" ht="13.5" customHeight="1">
      <c r="A40" s="80">
        <v>43588</v>
      </c>
      <c r="B40" s="81" t="s">
        <v>31</v>
      </c>
      <c r="C40" s="81" t="s">
        <v>53</v>
      </c>
      <c r="D40" s="82">
        <v>100</v>
      </c>
      <c r="E40" s="81" t="s">
        <v>2</v>
      </c>
      <c r="F40" s="81">
        <v>4270</v>
      </c>
      <c r="G40" s="81">
        <v>4310</v>
      </c>
      <c r="H40" s="81">
        <v>0</v>
      </c>
      <c r="I40" s="83">
        <v>0</v>
      </c>
      <c r="J40" s="84">
        <f t="shared" ref="J40" si="96">(IF(E40="SHORT",F40-G40,IF(E40="LONG",G40-F40)))*D40</f>
        <v>-4000</v>
      </c>
      <c r="K40" s="85">
        <v>0</v>
      </c>
      <c r="L40" s="85">
        <v>0</v>
      </c>
      <c r="M40" s="85">
        <f t="shared" ref="M40" si="97">(K40+J40+L40)/D40</f>
        <v>-40</v>
      </c>
      <c r="N40" s="86">
        <f t="shared" ref="N40" si="98">M40*D40</f>
        <v>-4000</v>
      </c>
    </row>
    <row r="41" spans="1:14" s="79" customFormat="1" ht="13.5" customHeight="1">
      <c r="A41" s="80">
        <v>43587</v>
      </c>
      <c r="B41" s="81" t="s">
        <v>4</v>
      </c>
      <c r="C41" s="81" t="s">
        <v>56</v>
      </c>
      <c r="D41" s="82">
        <v>30</v>
      </c>
      <c r="E41" s="81" t="s">
        <v>2</v>
      </c>
      <c r="F41" s="81">
        <v>36800</v>
      </c>
      <c r="G41" s="81">
        <v>36650</v>
      </c>
      <c r="H41" s="81">
        <v>0</v>
      </c>
      <c r="I41" s="83">
        <v>0</v>
      </c>
      <c r="J41" s="84">
        <f t="shared" ref="J41" si="99">(IF(E41="SHORT",F41-G41,IF(E41="LONG",G41-F41)))*D41</f>
        <v>4500</v>
      </c>
      <c r="K41" s="85">
        <v>0</v>
      </c>
      <c r="L41" s="85">
        <v>0</v>
      </c>
      <c r="M41" s="85">
        <f t="shared" ref="M41" si="100">(K41+J41+L41)/D41</f>
        <v>150</v>
      </c>
      <c r="N41" s="86">
        <f t="shared" ref="N41" si="101">M41*D41</f>
        <v>4500</v>
      </c>
    </row>
    <row r="42" spans="1:14" s="79" customFormat="1" ht="13.5" customHeight="1">
      <c r="A42" s="80">
        <v>43587</v>
      </c>
      <c r="B42" s="81" t="s">
        <v>31</v>
      </c>
      <c r="C42" s="81" t="s">
        <v>53</v>
      </c>
      <c r="D42" s="82">
        <v>100</v>
      </c>
      <c r="E42" s="81" t="s">
        <v>2</v>
      </c>
      <c r="F42" s="81">
        <v>4340</v>
      </c>
      <c r="G42" s="81">
        <v>4310</v>
      </c>
      <c r="H42" s="81">
        <v>0</v>
      </c>
      <c r="I42" s="83">
        <v>0</v>
      </c>
      <c r="J42" s="84">
        <f t="shared" ref="J42" si="102">(IF(E42="SHORT",F42-G42,IF(E42="LONG",G42-F42)))*D42</f>
        <v>3000</v>
      </c>
      <c r="K42" s="85">
        <v>0</v>
      </c>
      <c r="L42" s="85">
        <v>0</v>
      </c>
      <c r="M42" s="85">
        <f t="shared" ref="M42" si="103">(K42+J42+L42)/D42</f>
        <v>30</v>
      </c>
      <c r="N42" s="86">
        <f t="shared" ref="N42" si="104">M42*D42</f>
        <v>3000</v>
      </c>
    </row>
    <row r="43" spans="1:14" s="79" customFormat="1" ht="13.5" customHeight="1">
      <c r="A43" s="80">
        <v>43587</v>
      </c>
      <c r="B43" s="81" t="s">
        <v>93</v>
      </c>
      <c r="C43" s="81" t="s">
        <v>55</v>
      </c>
      <c r="D43" s="82">
        <v>5000</v>
      </c>
      <c r="E43" s="81" t="s">
        <v>1</v>
      </c>
      <c r="F43" s="81">
        <v>131</v>
      </c>
      <c r="G43" s="81">
        <v>131.5</v>
      </c>
      <c r="H43" s="81">
        <v>0</v>
      </c>
      <c r="I43" s="83">
        <v>0</v>
      </c>
      <c r="J43" s="84">
        <f t="shared" ref="J43" si="105">(IF(E43="SHORT",F43-G43,IF(E43="LONG",G43-F43)))*D43</f>
        <v>2500</v>
      </c>
      <c r="K43" s="85">
        <v>0</v>
      </c>
      <c r="L43" s="85">
        <v>0</v>
      </c>
      <c r="M43" s="85">
        <f t="shared" ref="M43" si="106">(K43+J43+L43)/D43</f>
        <v>0.5</v>
      </c>
      <c r="N43" s="86">
        <f t="shared" ref="N43" si="107">M43*D43</f>
        <v>2500</v>
      </c>
    </row>
    <row r="44" spans="1:14" s="79" customFormat="1" ht="13.5" customHeight="1">
      <c r="A44" s="80">
        <v>43587</v>
      </c>
      <c r="B44" s="81" t="s">
        <v>0</v>
      </c>
      <c r="C44" s="81" t="s">
        <v>56</v>
      </c>
      <c r="D44" s="82">
        <v>100</v>
      </c>
      <c r="E44" s="81" t="s">
        <v>2</v>
      </c>
      <c r="F44" s="81">
        <v>31420</v>
      </c>
      <c r="G44" s="81">
        <v>31350</v>
      </c>
      <c r="H44" s="81">
        <v>31250</v>
      </c>
      <c r="I44" s="83">
        <v>0</v>
      </c>
      <c r="J44" s="84">
        <f t="shared" ref="J44" si="108">(IF(E44="SHORT",F44-G44,IF(E44="LONG",G44-F44)))*D44</f>
        <v>7000</v>
      </c>
      <c r="K44" s="85">
        <f>(IF(E44="SHORT",IF(H44="",0,G44-H44),IF(E44="LONG",IF(H44="",0,H44-G44))))*D44</f>
        <v>10000</v>
      </c>
      <c r="L44" s="85">
        <v>0</v>
      </c>
      <c r="M44" s="85">
        <f t="shared" ref="M44" si="109">(K44+J44+L44)/D44</f>
        <v>170</v>
      </c>
      <c r="N44" s="86">
        <f t="shared" ref="N44" si="110">M44*D44</f>
        <v>17000</v>
      </c>
    </row>
    <row r="45" spans="1:14" s="79" customFormat="1" ht="13.5" customHeight="1">
      <c r="A45" s="80"/>
      <c r="B45" s="81"/>
      <c r="C45" s="81"/>
      <c r="D45" s="82"/>
      <c r="E45" s="81"/>
      <c r="F45" s="81"/>
      <c r="G45" s="81"/>
      <c r="H45" s="81"/>
      <c r="I45" s="83"/>
      <c r="J45" s="84"/>
      <c r="K45" s="85"/>
      <c r="L45" s="85"/>
      <c r="M45" s="85"/>
      <c r="N45" s="86"/>
    </row>
    <row r="46" spans="1:14" s="79" customFormat="1" ht="14.25" customHeight="1">
      <c r="A46" s="90"/>
      <c r="B46" s="91"/>
      <c r="C46" s="91"/>
      <c r="D46" s="92"/>
      <c r="E46" s="91"/>
      <c r="F46" s="91"/>
      <c r="G46" s="91"/>
      <c r="H46" s="91"/>
      <c r="I46" s="97" t="s">
        <v>97</v>
      </c>
      <c r="J46" s="98">
        <f>SUM(J7:J44)</f>
        <v>41700</v>
      </c>
      <c r="K46" s="98"/>
      <c r="L46" s="98"/>
      <c r="M46" s="98" t="s">
        <v>22</v>
      </c>
      <c r="N46" s="98">
        <f>SUM(N7:N44)</f>
        <v>84199.999999999956</v>
      </c>
    </row>
    <row r="47" spans="1:14" s="79" customFormat="1" ht="14.25" customHeight="1">
      <c r="A47" s="90"/>
      <c r="B47" s="91"/>
      <c r="C47" s="91"/>
      <c r="D47" s="92"/>
      <c r="E47" s="91"/>
      <c r="F47" s="91"/>
      <c r="G47" s="103">
        <v>43556</v>
      </c>
      <c r="H47" s="91"/>
      <c r="I47" s="93"/>
      <c r="J47" s="94"/>
      <c r="K47" s="95"/>
      <c r="L47" s="95"/>
      <c r="M47" s="95"/>
      <c r="N47" s="96"/>
    </row>
    <row r="48" spans="1:14" s="79" customFormat="1" ht="13.5" customHeight="1">
      <c r="A48" s="80">
        <v>43585</v>
      </c>
      <c r="B48" s="81" t="s">
        <v>31</v>
      </c>
      <c r="C48" s="81" t="s">
        <v>53</v>
      </c>
      <c r="D48" s="82">
        <v>100</v>
      </c>
      <c r="E48" s="81" t="s">
        <v>2</v>
      </c>
      <c r="F48" s="81">
        <v>4495</v>
      </c>
      <c r="G48" s="81">
        <v>4475</v>
      </c>
      <c r="H48" s="81">
        <v>4455</v>
      </c>
      <c r="I48" s="83">
        <v>0</v>
      </c>
      <c r="J48" s="84">
        <f t="shared" ref="J48" si="111">(IF(E48="SHORT",F48-G48,IF(E48="LONG",G48-F48)))*D48</f>
        <v>2000</v>
      </c>
      <c r="K48" s="85">
        <f>(IF(E48="SHORT",IF(H48="",0,G48-H48),IF(E48="LONG",IF(H48="",0,H48-G48))))*D48</f>
        <v>2000</v>
      </c>
      <c r="L48" s="85">
        <v>0</v>
      </c>
      <c r="M48" s="85">
        <f t="shared" ref="M48" si="112">(K48+J48+L48)/D48</f>
        <v>40</v>
      </c>
      <c r="N48" s="86">
        <f t="shared" ref="N48" si="113">M48*D48</f>
        <v>4000</v>
      </c>
    </row>
    <row r="49" spans="1:14" s="79" customFormat="1" ht="13.5" customHeight="1">
      <c r="A49" s="80">
        <v>43585</v>
      </c>
      <c r="B49" s="81" t="s">
        <v>4</v>
      </c>
      <c r="C49" s="81" t="s">
        <v>56</v>
      </c>
      <c r="D49" s="82">
        <v>30</v>
      </c>
      <c r="E49" s="81" t="s">
        <v>1</v>
      </c>
      <c r="F49" s="81">
        <v>37320</v>
      </c>
      <c r="G49" s="81">
        <v>37150</v>
      </c>
      <c r="H49" s="81">
        <v>0</v>
      </c>
      <c r="I49" s="83">
        <v>0</v>
      </c>
      <c r="J49" s="84">
        <f t="shared" ref="J49" si="114">(IF(E49="SHORT",F49-G49,IF(E49="LONG",G49-F49)))*D49</f>
        <v>-5100</v>
      </c>
      <c r="K49" s="85">
        <v>0</v>
      </c>
      <c r="L49" s="85">
        <v>0</v>
      </c>
      <c r="M49" s="85">
        <f t="shared" ref="M49" si="115">(K49+J49+L49)/D49</f>
        <v>-170</v>
      </c>
      <c r="N49" s="86">
        <f t="shared" ref="N49" si="116">M49*D49</f>
        <v>-5100</v>
      </c>
    </row>
    <row r="50" spans="1:14" s="79" customFormat="1" ht="13.5" customHeight="1">
      <c r="A50" s="80">
        <v>43581</v>
      </c>
      <c r="B50" s="81" t="s">
        <v>0</v>
      </c>
      <c r="C50" s="81" t="s">
        <v>56</v>
      </c>
      <c r="D50" s="82">
        <v>100</v>
      </c>
      <c r="E50" s="81" t="s">
        <v>2</v>
      </c>
      <c r="F50" s="81">
        <v>31890</v>
      </c>
      <c r="G50" s="81">
        <v>31830</v>
      </c>
      <c r="H50" s="81">
        <v>0</v>
      </c>
      <c r="I50" s="83">
        <v>0</v>
      </c>
      <c r="J50" s="84">
        <f t="shared" ref="J50" si="117">(IF(E50="SHORT",F50-G50,IF(E50="LONG",G50-F50)))*D50</f>
        <v>6000</v>
      </c>
      <c r="K50" s="85">
        <v>0</v>
      </c>
      <c r="L50" s="85">
        <v>0</v>
      </c>
      <c r="M50" s="85">
        <f t="shared" ref="M50" si="118">(K50+J50+L50)/D50</f>
        <v>60</v>
      </c>
      <c r="N50" s="86">
        <f t="shared" ref="N50" si="119">M50*D50</f>
        <v>6000</v>
      </c>
    </row>
    <row r="51" spans="1:14" s="79" customFormat="1" ht="13.5" customHeight="1">
      <c r="A51" s="80">
        <v>43581</v>
      </c>
      <c r="B51" s="81" t="s">
        <v>4</v>
      </c>
      <c r="C51" s="81" t="s">
        <v>56</v>
      </c>
      <c r="D51" s="82">
        <v>30</v>
      </c>
      <c r="E51" s="81" t="s">
        <v>2</v>
      </c>
      <c r="F51" s="81">
        <v>37630</v>
      </c>
      <c r="G51" s="81">
        <v>37500</v>
      </c>
      <c r="H51" s="81">
        <v>0</v>
      </c>
      <c r="I51" s="83">
        <v>0</v>
      </c>
      <c r="J51" s="84">
        <f t="shared" ref="J51" si="120">(IF(E51="SHORT",F51-G51,IF(E51="LONG",G51-F51)))*D51</f>
        <v>3900</v>
      </c>
      <c r="K51" s="85">
        <v>0</v>
      </c>
      <c r="L51" s="85">
        <v>0</v>
      </c>
      <c r="M51" s="85">
        <f t="shared" ref="M51" si="121">(K51+J51+L51)/D51</f>
        <v>130</v>
      </c>
      <c r="N51" s="86">
        <f t="shared" ref="N51" si="122">M51*D51</f>
        <v>3900</v>
      </c>
    </row>
    <row r="52" spans="1:14" s="79" customFormat="1" ht="13.5" customHeight="1">
      <c r="A52" s="80">
        <v>43581</v>
      </c>
      <c r="B52" s="81" t="s">
        <v>93</v>
      </c>
      <c r="C52" s="81" t="s">
        <v>55</v>
      </c>
      <c r="D52" s="82">
        <v>5000</v>
      </c>
      <c r="E52" s="81" t="s">
        <v>2</v>
      </c>
      <c r="F52" s="81">
        <v>135</v>
      </c>
      <c r="G52" s="81">
        <v>135.75</v>
      </c>
      <c r="H52" s="81">
        <v>0</v>
      </c>
      <c r="I52" s="83">
        <v>0</v>
      </c>
      <c r="J52" s="84">
        <f t="shared" ref="J52:J53" si="123">(IF(E52="SHORT",F52-G52,IF(E52="LONG",G52-F52)))*D52</f>
        <v>-3750</v>
      </c>
      <c r="K52" s="85">
        <v>0</v>
      </c>
      <c r="L52" s="85">
        <v>0</v>
      </c>
      <c r="M52" s="85">
        <f t="shared" ref="M52" si="124">(K52+J52+L52)/D52</f>
        <v>-0.75</v>
      </c>
      <c r="N52" s="86">
        <f t="shared" ref="N52" si="125">M52*D52</f>
        <v>-3750</v>
      </c>
    </row>
    <row r="53" spans="1:14" s="79" customFormat="1" ht="13.5" customHeight="1">
      <c r="A53" s="80">
        <v>43581</v>
      </c>
      <c r="B53" s="81" t="s">
        <v>31</v>
      </c>
      <c r="C53" s="81" t="s">
        <v>53</v>
      </c>
      <c r="D53" s="82">
        <v>100</v>
      </c>
      <c r="E53" s="81" t="s">
        <v>1</v>
      </c>
      <c r="F53" s="81">
        <v>4570</v>
      </c>
      <c r="G53" s="81">
        <v>4535</v>
      </c>
      <c r="H53" s="81">
        <v>0</v>
      </c>
      <c r="I53" s="83">
        <v>0</v>
      </c>
      <c r="J53" s="84">
        <f t="shared" si="123"/>
        <v>-3500</v>
      </c>
      <c r="K53" s="85">
        <v>0</v>
      </c>
      <c r="L53" s="85">
        <v>0</v>
      </c>
      <c r="M53" s="85">
        <f t="shared" ref="M53" si="126">(K53+J53+L53)/D53</f>
        <v>-35</v>
      </c>
      <c r="N53" s="86">
        <f t="shared" ref="N53" si="127">M53*D53</f>
        <v>-3500</v>
      </c>
    </row>
    <row r="54" spans="1:14" s="79" customFormat="1" ht="13.5" customHeight="1">
      <c r="A54" s="80">
        <v>43580</v>
      </c>
      <c r="B54" s="81" t="s">
        <v>31</v>
      </c>
      <c r="C54" s="81" t="s">
        <v>53</v>
      </c>
      <c r="D54" s="82">
        <v>100</v>
      </c>
      <c r="E54" s="81" t="s">
        <v>2</v>
      </c>
      <c r="F54" s="81">
        <v>4660</v>
      </c>
      <c r="G54" s="81">
        <v>4635</v>
      </c>
      <c r="H54" s="81">
        <v>4600</v>
      </c>
      <c r="I54" s="83">
        <v>0</v>
      </c>
      <c r="J54" s="84">
        <f t="shared" ref="J54" si="128">(IF(E54="SHORT",F54-G54,IF(E54="LONG",G54-F54)))*D54</f>
        <v>2500</v>
      </c>
      <c r="K54" s="85">
        <f>(IF(E54="SHORT",IF(H54="",0,G54-H54),IF(E54="LONG",IF(H54="",0,H54-G54))))*D54</f>
        <v>3500</v>
      </c>
      <c r="L54" s="85">
        <v>0</v>
      </c>
      <c r="M54" s="85">
        <f t="shared" ref="M54" si="129">(K54+J54+L54)/D54</f>
        <v>60</v>
      </c>
      <c r="N54" s="86">
        <f t="shared" ref="N54" si="130">M54*D54</f>
        <v>6000</v>
      </c>
    </row>
    <row r="55" spans="1:14" s="79" customFormat="1" ht="13.5" customHeight="1">
      <c r="A55" s="80">
        <v>43580</v>
      </c>
      <c r="B55" s="81" t="s">
        <v>93</v>
      </c>
      <c r="C55" s="81" t="s">
        <v>55</v>
      </c>
      <c r="D55" s="82">
        <v>5000</v>
      </c>
      <c r="E55" s="81" t="s">
        <v>2</v>
      </c>
      <c r="F55" s="81">
        <v>133</v>
      </c>
      <c r="G55" s="81">
        <v>133.75</v>
      </c>
      <c r="H55" s="81">
        <v>0</v>
      </c>
      <c r="I55" s="83">
        <v>0</v>
      </c>
      <c r="J55" s="84">
        <f t="shared" ref="J55" si="131">(IF(E55="SHORT",F55-G55,IF(E55="LONG",G55-F55)))*D55</f>
        <v>-3750</v>
      </c>
      <c r="K55" s="85">
        <v>0</v>
      </c>
      <c r="L55" s="85">
        <v>0</v>
      </c>
      <c r="M55" s="85">
        <f t="shared" ref="M55" si="132">(K55+J55+L55)/D55</f>
        <v>-0.75</v>
      </c>
      <c r="N55" s="86">
        <f t="shared" ref="N55" si="133">M55*D55</f>
        <v>-3750</v>
      </c>
    </row>
    <row r="56" spans="1:14" s="79" customFormat="1" ht="13.5" customHeight="1">
      <c r="A56" s="80">
        <v>43580</v>
      </c>
      <c r="B56" s="81" t="s">
        <v>95</v>
      </c>
      <c r="C56" s="81" t="s">
        <v>56</v>
      </c>
      <c r="D56" s="82">
        <v>100</v>
      </c>
      <c r="E56" s="81" t="s">
        <v>2</v>
      </c>
      <c r="F56" s="81">
        <v>31890</v>
      </c>
      <c r="G56" s="81">
        <v>31980</v>
      </c>
      <c r="H56" s="81">
        <v>0</v>
      </c>
      <c r="I56" s="83">
        <v>0</v>
      </c>
      <c r="J56" s="84">
        <f t="shared" ref="J56" si="134">(IF(E56="SHORT",F56-G56,IF(E56="LONG",G56-F56)))*D56</f>
        <v>-9000</v>
      </c>
      <c r="K56" s="85">
        <v>0</v>
      </c>
      <c r="L56" s="85">
        <v>0</v>
      </c>
      <c r="M56" s="85">
        <f t="shared" ref="M56" si="135">(K56+J56+L56)/D56</f>
        <v>-90</v>
      </c>
      <c r="N56" s="86">
        <f t="shared" ref="N56" si="136">M56*D56</f>
        <v>-9000</v>
      </c>
    </row>
    <row r="57" spans="1:14" s="79" customFormat="1" ht="13.5" customHeight="1">
      <c r="A57" s="80">
        <v>43580</v>
      </c>
      <c r="B57" s="81" t="s">
        <v>8</v>
      </c>
      <c r="C57" s="81" t="s">
        <v>56</v>
      </c>
      <c r="D57" s="82">
        <v>30</v>
      </c>
      <c r="E57" s="81" t="s">
        <v>2</v>
      </c>
      <c r="F57" s="81">
        <v>37350</v>
      </c>
      <c r="G57" s="81">
        <v>37600</v>
      </c>
      <c r="H57" s="81">
        <v>0</v>
      </c>
      <c r="I57" s="83">
        <v>0</v>
      </c>
      <c r="J57" s="84">
        <f t="shared" ref="J57" si="137">(IF(E57="SHORT",F57-G57,IF(E57="LONG",G57-F57)))*D57</f>
        <v>-7500</v>
      </c>
      <c r="K57" s="85">
        <v>0</v>
      </c>
      <c r="L57" s="85">
        <v>0</v>
      </c>
      <c r="M57" s="85">
        <f t="shared" ref="M57" si="138">(K57+J57+L57)/D57</f>
        <v>-250</v>
      </c>
      <c r="N57" s="86">
        <f t="shared" ref="N57" si="139">M57*D57</f>
        <v>-7500</v>
      </c>
    </row>
    <row r="58" spans="1:14" s="79" customFormat="1" ht="13.5" customHeight="1">
      <c r="A58" s="80">
        <v>43579</v>
      </c>
      <c r="B58" s="81" t="s">
        <v>9</v>
      </c>
      <c r="C58" s="81" t="s">
        <v>56</v>
      </c>
      <c r="D58" s="82">
        <v>100</v>
      </c>
      <c r="E58" s="81" t="s">
        <v>2</v>
      </c>
      <c r="F58" s="81">
        <v>4645</v>
      </c>
      <c r="G58" s="81">
        <v>4625</v>
      </c>
      <c r="H58" s="81">
        <v>0</v>
      </c>
      <c r="I58" s="83">
        <v>0</v>
      </c>
      <c r="J58" s="84">
        <f t="shared" ref="J58" si="140">(IF(E58="SHORT",F58-G58,IF(E58="LONG",G58-F58)))*D58</f>
        <v>2000</v>
      </c>
      <c r="K58" s="85">
        <v>0</v>
      </c>
      <c r="L58" s="85">
        <v>0</v>
      </c>
      <c r="M58" s="85">
        <f t="shared" ref="M58" si="141">(K58+J58+L58)/D58</f>
        <v>20</v>
      </c>
      <c r="N58" s="86">
        <f t="shared" ref="N58" si="142">M58*D58</f>
        <v>2000</v>
      </c>
    </row>
    <row r="59" spans="1:14" s="79" customFormat="1" ht="13.5" customHeight="1">
      <c r="A59" s="80">
        <v>43579</v>
      </c>
      <c r="B59" s="81" t="s">
        <v>4</v>
      </c>
      <c r="C59" s="81" t="s">
        <v>56</v>
      </c>
      <c r="D59" s="82">
        <v>100</v>
      </c>
      <c r="E59" s="81" t="s">
        <v>2</v>
      </c>
      <c r="F59" s="81">
        <v>37070</v>
      </c>
      <c r="G59" s="81">
        <v>37250</v>
      </c>
      <c r="H59" s="81">
        <v>0</v>
      </c>
      <c r="I59" s="83">
        <v>0</v>
      </c>
      <c r="J59" s="84">
        <f t="shared" ref="J59" si="143">(IF(E59="SHORT",F59-G59,IF(E59="LONG",G59-F59)))*D59</f>
        <v>-18000</v>
      </c>
      <c r="K59" s="85">
        <v>0</v>
      </c>
      <c r="L59" s="85">
        <v>0</v>
      </c>
      <c r="M59" s="85">
        <f t="shared" ref="M59" si="144">(K59+J59+L59)/D59</f>
        <v>-180</v>
      </c>
      <c r="N59" s="86">
        <f t="shared" ref="N59" si="145">M59*D59</f>
        <v>-18000</v>
      </c>
    </row>
    <row r="60" spans="1:14" s="79" customFormat="1" ht="13.5" customHeight="1">
      <c r="A60" s="80">
        <v>43579</v>
      </c>
      <c r="B60" s="81" t="s">
        <v>95</v>
      </c>
      <c r="C60" s="81" t="s">
        <v>56</v>
      </c>
      <c r="D60" s="82">
        <v>100</v>
      </c>
      <c r="E60" s="81" t="s">
        <v>2</v>
      </c>
      <c r="F60" s="81">
        <v>31630</v>
      </c>
      <c r="G60" s="81">
        <v>31730</v>
      </c>
      <c r="H60" s="81">
        <v>0</v>
      </c>
      <c r="I60" s="83">
        <v>0</v>
      </c>
      <c r="J60" s="84">
        <f t="shared" ref="J60" si="146">(IF(E60="SHORT",F60-G60,IF(E60="LONG",G60-F60)))*D60</f>
        <v>-10000</v>
      </c>
      <c r="K60" s="85">
        <v>0</v>
      </c>
      <c r="L60" s="85">
        <v>0</v>
      </c>
      <c r="M60" s="85">
        <f t="shared" ref="M60" si="147">(K60+J60+L60)/D60</f>
        <v>-100</v>
      </c>
      <c r="N60" s="86">
        <f t="shared" ref="N60" si="148">M60*D60</f>
        <v>-10000</v>
      </c>
    </row>
    <row r="61" spans="1:14" s="79" customFormat="1" ht="13.5" customHeight="1">
      <c r="A61" s="80">
        <v>43578</v>
      </c>
      <c r="B61" s="81" t="s">
        <v>31</v>
      </c>
      <c r="C61" s="81" t="s">
        <v>53</v>
      </c>
      <c r="D61" s="82">
        <v>100</v>
      </c>
      <c r="E61" s="81" t="s">
        <v>2</v>
      </c>
      <c r="F61" s="81">
        <v>4602</v>
      </c>
      <c r="G61" s="81">
        <v>4635</v>
      </c>
      <c r="H61" s="81">
        <v>0</v>
      </c>
      <c r="I61" s="83">
        <v>0</v>
      </c>
      <c r="J61" s="84">
        <f t="shared" ref="J61" si="149">(IF(E61="SHORT",F61-G61,IF(E61="LONG",G61-F61)))*D61</f>
        <v>-3300</v>
      </c>
      <c r="K61" s="85">
        <v>0</v>
      </c>
      <c r="L61" s="85">
        <v>0</v>
      </c>
      <c r="M61" s="85">
        <f t="shared" ref="M61" si="150">(K61+J61+L61)/D61</f>
        <v>-33</v>
      </c>
      <c r="N61" s="86">
        <f t="shared" ref="N61" si="151">M61*D61</f>
        <v>-3300</v>
      </c>
    </row>
    <row r="62" spans="1:14" s="79" customFormat="1" ht="13.5" customHeight="1">
      <c r="A62" s="80">
        <v>43578</v>
      </c>
      <c r="B62" s="81" t="s">
        <v>4</v>
      </c>
      <c r="C62" s="81" t="s">
        <v>56</v>
      </c>
      <c r="D62" s="82">
        <v>30</v>
      </c>
      <c r="E62" s="81" t="s">
        <v>2</v>
      </c>
      <c r="F62" s="81">
        <v>37270</v>
      </c>
      <c r="G62" s="81">
        <v>37150</v>
      </c>
      <c r="H62" s="81">
        <v>0</v>
      </c>
      <c r="I62" s="83">
        <v>0</v>
      </c>
      <c r="J62" s="84">
        <f t="shared" ref="J62" si="152">(IF(E62="SHORT",F62-G62,IF(E62="LONG",G62-F62)))*D62</f>
        <v>3600</v>
      </c>
      <c r="K62" s="85">
        <v>0</v>
      </c>
      <c r="L62" s="85">
        <v>0</v>
      </c>
      <c r="M62" s="85">
        <f t="shared" ref="M62" si="153">(K62+J62+L62)/D62</f>
        <v>120</v>
      </c>
      <c r="N62" s="86">
        <f t="shared" ref="N62" si="154">M62*D62</f>
        <v>3600</v>
      </c>
    </row>
    <row r="63" spans="1:14" s="79" customFormat="1" ht="13.5" customHeight="1">
      <c r="A63" s="80">
        <v>43578</v>
      </c>
      <c r="B63" s="81" t="s">
        <v>93</v>
      </c>
      <c r="C63" s="81" t="s">
        <v>55</v>
      </c>
      <c r="D63" s="82">
        <v>5000</v>
      </c>
      <c r="E63" s="81" t="s">
        <v>2</v>
      </c>
      <c r="F63" s="81">
        <v>133.5</v>
      </c>
      <c r="G63" s="81">
        <v>133</v>
      </c>
      <c r="H63" s="81">
        <v>0</v>
      </c>
      <c r="I63" s="83">
        <v>0</v>
      </c>
      <c r="J63" s="84">
        <f t="shared" ref="J63" si="155">(IF(E63="SHORT",F63-G63,IF(E63="LONG",G63-F63)))*D63</f>
        <v>2500</v>
      </c>
      <c r="K63" s="85">
        <v>0</v>
      </c>
      <c r="L63" s="85">
        <v>0</v>
      </c>
      <c r="M63" s="85">
        <f t="shared" ref="M63" si="156">(K63+J63+L63)/D63</f>
        <v>0.5</v>
      </c>
      <c r="N63" s="86">
        <f t="shared" ref="N63" si="157">M63*D63</f>
        <v>2500</v>
      </c>
    </row>
    <row r="64" spans="1:14" s="79" customFormat="1" ht="13.5" customHeight="1">
      <c r="A64" s="80">
        <v>43578</v>
      </c>
      <c r="B64" s="81" t="s">
        <v>95</v>
      </c>
      <c r="C64" s="81" t="s">
        <v>56</v>
      </c>
      <c r="D64" s="82">
        <v>100</v>
      </c>
      <c r="E64" s="81" t="s">
        <v>2</v>
      </c>
      <c r="F64" s="81">
        <v>31600</v>
      </c>
      <c r="G64" s="81">
        <v>31530</v>
      </c>
      <c r="H64" s="81">
        <v>0</v>
      </c>
      <c r="I64" s="83">
        <v>0</v>
      </c>
      <c r="J64" s="84">
        <f t="shared" ref="J64" si="158">(IF(E64="SHORT",F64-G64,IF(E64="LONG",G64-F64)))*D64</f>
        <v>7000</v>
      </c>
      <c r="K64" s="85">
        <v>0</v>
      </c>
      <c r="L64" s="85">
        <v>0</v>
      </c>
      <c r="M64" s="85">
        <f t="shared" ref="M64" si="159">(K64+J64+L64)/D64</f>
        <v>70</v>
      </c>
      <c r="N64" s="86">
        <f t="shared" ref="N64" si="160">M64*D64</f>
        <v>7000</v>
      </c>
    </row>
    <row r="65" spans="1:14" s="79" customFormat="1" ht="13.5" customHeight="1">
      <c r="A65" s="80">
        <v>43577</v>
      </c>
      <c r="B65" s="81" t="s">
        <v>31</v>
      </c>
      <c r="C65" s="81" t="s">
        <v>53</v>
      </c>
      <c r="D65" s="82">
        <v>100</v>
      </c>
      <c r="E65" s="81" t="s">
        <v>2</v>
      </c>
      <c r="F65" s="81">
        <v>4580</v>
      </c>
      <c r="G65" s="81">
        <v>4615</v>
      </c>
      <c r="H65" s="81">
        <v>0</v>
      </c>
      <c r="I65" s="83">
        <v>0</v>
      </c>
      <c r="J65" s="84">
        <f t="shared" ref="J65" si="161">(IF(E65="SHORT",F65-G65,IF(E65="LONG",G65-F65)))*D65</f>
        <v>-3500</v>
      </c>
      <c r="K65" s="85">
        <v>0</v>
      </c>
      <c r="L65" s="85">
        <v>0</v>
      </c>
      <c r="M65" s="85">
        <f t="shared" ref="M65" si="162">(K65+J65+L65)/D65</f>
        <v>-35</v>
      </c>
      <c r="N65" s="86">
        <f t="shared" ref="N65" si="163">M65*D65</f>
        <v>-3500</v>
      </c>
    </row>
    <row r="66" spans="1:14" s="79" customFormat="1" ht="13.5" customHeight="1">
      <c r="A66" s="80">
        <v>43577</v>
      </c>
      <c r="B66" s="81" t="s">
        <v>4</v>
      </c>
      <c r="C66" s="81" t="s">
        <v>56</v>
      </c>
      <c r="D66" s="82">
        <v>30</v>
      </c>
      <c r="E66" s="81" t="s">
        <v>2</v>
      </c>
      <c r="F66" s="81">
        <v>37500</v>
      </c>
      <c r="G66" s="81">
        <v>37300</v>
      </c>
      <c r="H66" s="81">
        <v>0</v>
      </c>
      <c r="I66" s="83">
        <v>0</v>
      </c>
      <c r="J66" s="84">
        <f t="shared" ref="J66" si="164">(IF(E66="SHORT",F66-G66,IF(E66="LONG",G66-F66)))*D66</f>
        <v>6000</v>
      </c>
      <c r="K66" s="85">
        <v>0</v>
      </c>
      <c r="L66" s="85">
        <v>0</v>
      </c>
      <c r="M66" s="85">
        <f t="shared" ref="M66" si="165">(K66+J66+L66)/D66</f>
        <v>200</v>
      </c>
      <c r="N66" s="86">
        <f t="shared" ref="N66" si="166">M66*D66</f>
        <v>6000</v>
      </c>
    </row>
    <row r="67" spans="1:14" s="79" customFormat="1" ht="13.5" customHeight="1">
      <c r="A67" s="80">
        <v>43577</v>
      </c>
      <c r="B67" s="81" t="s">
        <v>95</v>
      </c>
      <c r="C67" s="81" t="s">
        <v>56</v>
      </c>
      <c r="D67" s="82">
        <v>100</v>
      </c>
      <c r="E67" s="81" t="s">
        <v>2</v>
      </c>
      <c r="F67" s="81">
        <v>31700</v>
      </c>
      <c r="G67" s="81">
        <v>31620</v>
      </c>
      <c r="H67" s="81">
        <v>0</v>
      </c>
      <c r="I67" s="83">
        <v>0</v>
      </c>
      <c r="J67" s="84">
        <f t="shared" ref="J67" si="167">(IF(E67="SHORT",F67-G67,IF(E67="LONG",G67-F67)))*D67</f>
        <v>8000</v>
      </c>
      <c r="K67" s="85">
        <v>0</v>
      </c>
      <c r="L67" s="85">
        <v>0</v>
      </c>
      <c r="M67" s="85">
        <f t="shared" ref="M67" si="168">(K67+J67+L67)/D67</f>
        <v>80</v>
      </c>
      <c r="N67" s="86">
        <f t="shared" ref="N67" si="169">M67*D67</f>
        <v>8000</v>
      </c>
    </row>
    <row r="68" spans="1:14" s="79" customFormat="1" ht="13.5" customHeight="1">
      <c r="A68" s="80">
        <v>43573</v>
      </c>
      <c r="B68" s="81" t="s">
        <v>4</v>
      </c>
      <c r="C68" s="81" t="s">
        <v>56</v>
      </c>
      <c r="D68" s="82">
        <v>30</v>
      </c>
      <c r="E68" s="81" t="s">
        <v>2</v>
      </c>
      <c r="F68" s="81">
        <v>37300</v>
      </c>
      <c r="G68" s="81">
        <v>37200</v>
      </c>
      <c r="H68" s="81">
        <v>0</v>
      </c>
      <c r="I68" s="83">
        <v>0</v>
      </c>
      <c r="J68" s="84">
        <f t="shared" ref="J68" si="170">(IF(E68="SHORT",F68-G68,IF(E68="LONG",G68-F68)))*D68</f>
        <v>3000</v>
      </c>
      <c r="K68" s="85">
        <v>0</v>
      </c>
      <c r="L68" s="85">
        <v>0</v>
      </c>
      <c r="M68" s="85">
        <f t="shared" ref="M68" si="171">(K68+J68+L68)/D68</f>
        <v>100</v>
      </c>
      <c r="N68" s="86">
        <f t="shared" ref="N68" si="172">M68*D68</f>
        <v>3000</v>
      </c>
    </row>
    <row r="69" spans="1:14" s="79" customFormat="1" ht="13.5" customHeight="1">
      <c r="A69" s="80">
        <v>43573</v>
      </c>
      <c r="B69" s="81" t="s">
        <v>0</v>
      </c>
      <c r="C69" s="81" t="s">
        <v>56</v>
      </c>
      <c r="D69" s="82">
        <v>100</v>
      </c>
      <c r="E69" s="81" t="s">
        <v>2</v>
      </c>
      <c r="F69" s="81">
        <v>31550</v>
      </c>
      <c r="G69" s="81">
        <v>31500</v>
      </c>
      <c r="H69" s="81">
        <v>0</v>
      </c>
      <c r="I69" s="83">
        <v>0</v>
      </c>
      <c r="J69" s="84">
        <f t="shared" ref="J69" si="173">(IF(E69="SHORT",F69-G69,IF(E69="LONG",G69-F69)))*D69</f>
        <v>5000</v>
      </c>
      <c r="K69" s="85">
        <v>0</v>
      </c>
      <c r="L69" s="85">
        <v>0</v>
      </c>
      <c r="M69" s="85">
        <f t="shared" ref="M69" si="174">(K69+J69+L69)/D69</f>
        <v>50</v>
      </c>
      <c r="N69" s="86">
        <f t="shared" ref="N69" si="175">M69*D69</f>
        <v>5000</v>
      </c>
    </row>
    <row r="70" spans="1:14" s="79" customFormat="1" ht="13.5" customHeight="1">
      <c r="A70" s="80">
        <v>43573</v>
      </c>
      <c r="B70" s="81" t="s">
        <v>5</v>
      </c>
      <c r="C70" s="81" t="s">
        <v>55</v>
      </c>
      <c r="D70" s="82">
        <v>5000</v>
      </c>
      <c r="E70" s="81" t="s">
        <v>2</v>
      </c>
      <c r="F70" s="81">
        <v>224.5</v>
      </c>
      <c r="G70" s="81">
        <v>224</v>
      </c>
      <c r="H70" s="81">
        <v>0</v>
      </c>
      <c r="I70" s="83">
        <v>0</v>
      </c>
      <c r="J70" s="84">
        <f t="shared" ref="J70" si="176">(IF(E70="SHORT",F70-G70,IF(E70="LONG",G70-F70)))*D70</f>
        <v>2500</v>
      </c>
      <c r="K70" s="85">
        <v>0</v>
      </c>
      <c r="L70" s="85">
        <v>0</v>
      </c>
      <c r="M70" s="85">
        <f t="shared" ref="M70" si="177">(K70+J70+L70)/D70</f>
        <v>0.5</v>
      </c>
      <c r="N70" s="86">
        <f t="shared" ref="N70" si="178">M70*D70</f>
        <v>2500</v>
      </c>
    </row>
    <row r="71" spans="1:14" s="79" customFormat="1" ht="13.5" customHeight="1">
      <c r="A71" s="80">
        <v>43573</v>
      </c>
      <c r="B71" s="81" t="s">
        <v>9</v>
      </c>
      <c r="C71" s="81" t="s">
        <v>53</v>
      </c>
      <c r="D71" s="82">
        <v>100</v>
      </c>
      <c r="E71" s="81" t="s">
        <v>1</v>
      </c>
      <c r="F71" s="81">
        <v>4425</v>
      </c>
      <c r="G71" s="81">
        <v>4445</v>
      </c>
      <c r="H71" s="81">
        <v>0</v>
      </c>
      <c r="I71" s="83">
        <v>0</v>
      </c>
      <c r="J71" s="84">
        <f t="shared" ref="J71" si="179">(IF(E71="SHORT",F71-G71,IF(E71="LONG",G71-F71)))*D71</f>
        <v>2000</v>
      </c>
      <c r="K71" s="85">
        <v>0</v>
      </c>
      <c r="L71" s="85">
        <v>0</v>
      </c>
      <c r="M71" s="85">
        <f t="shared" ref="M71" si="180">(K71+J71+L71)/D71</f>
        <v>20</v>
      </c>
      <c r="N71" s="86">
        <f t="shared" ref="N71" si="181">M71*D71</f>
        <v>2000</v>
      </c>
    </row>
    <row r="72" spans="1:14" s="79" customFormat="1" ht="14.25" customHeight="1">
      <c r="A72" s="80">
        <v>43571</v>
      </c>
      <c r="B72" s="81" t="s">
        <v>5</v>
      </c>
      <c r="C72" s="81" t="s">
        <v>55</v>
      </c>
      <c r="D72" s="82">
        <v>5000</v>
      </c>
      <c r="E72" s="81" t="s">
        <v>1</v>
      </c>
      <c r="F72" s="81">
        <v>228</v>
      </c>
      <c r="G72" s="81">
        <v>228.5</v>
      </c>
      <c r="H72" s="81">
        <v>0</v>
      </c>
      <c r="I72" s="83">
        <v>0</v>
      </c>
      <c r="J72" s="84">
        <f t="shared" ref="J72" si="182">(IF(E72="SHORT",F72-G72,IF(E72="LONG",G72-F72)))*D72</f>
        <v>2500</v>
      </c>
      <c r="K72" s="85">
        <v>0</v>
      </c>
      <c r="L72" s="85">
        <v>0</v>
      </c>
      <c r="M72" s="85">
        <f t="shared" ref="M72" si="183">(K72+J72+L72)/D72</f>
        <v>0.5</v>
      </c>
      <c r="N72" s="86">
        <f t="shared" ref="N72" si="184">M72*D72</f>
        <v>2500</v>
      </c>
    </row>
    <row r="73" spans="1:14" s="79" customFormat="1" ht="14.25" customHeight="1">
      <c r="A73" s="80">
        <v>43571</v>
      </c>
      <c r="B73" s="81" t="s">
        <v>4</v>
      </c>
      <c r="C73" s="81" t="s">
        <v>56</v>
      </c>
      <c r="D73" s="82">
        <v>30</v>
      </c>
      <c r="E73" s="81" t="s">
        <v>2</v>
      </c>
      <c r="F73" s="81">
        <v>37220</v>
      </c>
      <c r="G73" s="81">
        <v>37050</v>
      </c>
      <c r="H73" s="81">
        <v>0</v>
      </c>
      <c r="I73" s="83">
        <v>0</v>
      </c>
      <c r="J73" s="84">
        <f t="shared" ref="J73" si="185">(IF(E73="SHORT",F73-G73,IF(E73="LONG",G73-F73)))*D73</f>
        <v>5100</v>
      </c>
      <c r="K73" s="85">
        <v>0</v>
      </c>
      <c r="L73" s="85">
        <v>0</v>
      </c>
      <c r="M73" s="85">
        <f t="shared" ref="M73" si="186">(K73+J73+L73)/D73</f>
        <v>170</v>
      </c>
      <c r="N73" s="86">
        <f t="shared" ref="N73" si="187">M73*D73</f>
        <v>5100</v>
      </c>
    </row>
    <row r="74" spans="1:14" s="79" customFormat="1" ht="14.25" customHeight="1">
      <c r="A74" s="80">
        <v>43571</v>
      </c>
      <c r="B74" s="81" t="s">
        <v>0</v>
      </c>
      <c r="C74" s="81" t="s">
        <v>56</v>
      </c>
      <c r="D74" s="82">
        <v>100</v>
      </c>
      <c r="E74" s="81" t="s">
        <v>2</v>
      </c>
      <c r="F74" s="81">
        <v>31820</v>
      </c>
      <c r="G74" s="81">
        <v>31750</v>
      </c>
      <c r="H74" s="81">
        <v>0</v>
      </c>
      <c r="I74" s="83">
        <v>0</v>
      </c>
      <c r="J74" s="84">
        <f t="shared" ref="J74" si="188">(IF(E74="SHORT",F74-G74,IF(E74="LONG",G74-F74)))*D74</f>
        <v>7000</v>
      </c>
      <c r="K74" s="85">
        <v>0</v>
      </c>
      <c r="L74" s="85">
        <v>0</v>
      </c>
      <c r="M74" s="85">
        <f t="shared" ref="M74" si="189">(K74+J74+L74)/D74</f>
        <v>70</v>
      </c>
      <c r="N74" s="86">
        <f t="shared" ref="N74" si="190">M74*D74</f>
        <v>7000</v>
      </c>
    </row>
    <row r="75" spans="1:14" s="79" customFormat="1" ht="14.25" customHeight="1">
      <c r="A75" s="80">
        <v>43570</v>
      </c>
      <c r="B75" s="81" t="s">
        <v>31</v>
      </c>
      <c r="C75" s="81" t="s">
        <v>53</v>
      </c>
      <c r="D75" s="82">
        <v>100</v>
      </c>
      <c r="E75" s="81" t="s">
        <v>1</v>
      </c>
      <c r="F75" s="81">
        <v>4390</v>
      </c>
      <c r="G75" s="81">
        <v>4410</v>
      </c>
      <c r="H75" s="81">
        <v>0</v>
      </c>
      <c r="I75" s="83">
        <v>0</v>
      </c>
      <c r="J75" s="84">
        <f t="shared" ref="J75" si="191">(IF(E75="SHORT",F75-G75,IF(E75="LONG",G75-F75)))*D75</f>
        <v>2000</v>
      </c>
      <c r="K75" s="85">
        <v>0</v>
      </c>
      <c r="L75" s="85">
        <v>0</v>
      </c>
      <c r="M75" s="85">
        <f t="shared" ref="M75" si="192">(K75+J75+L75)/D75</f>
        <v>20</v>
      </c>
      <c r="N75" s="86">
        <f t="shared" ref="N75" si="193">M75*D75</f>
        <v>2000</v>
      </c>
    </row>
    <row r="76" spans="1:14" s="79" customFormat="1" ht="14.25" customHeight="1">
      <c r="A76" s="80">
        <v>43570</v>
      </c>
      <c r="B76" s="81" t="s">
        <v>0</v>
      </c>
      <c r="C76" s="81" t="s">
        <v>56</v>
      </c>
      <c r="D76" s="82">
        <v>100</v>
      </c>
      <c r="E76" s="81" t="s">
        <v>2</v>
      </c>
      <c r="F76" s="81">
        <v>31750</v>
      </c>
      <c r="G76" s="81">
        <v>31700</v>
      </c>
      <c r="H76" s="81">
        <v>0</v>
      </c>
      <c r="I76" s="83">
        <v>0</v>
      </c>
      <c r="J76" s="84">
        <f t="shared" ref="J76" si="194">(IF(E76="SHORT",F76-G76,IF(E76="LONG",G76-F76)))*D76</f>
        <v>5000</v>
      </c>
      <c r="K76" s="85">
        <v>0</v>
      </c>
      <c r="L76" s="85">
        <v>0</v>
      </c>
      <c r="M76" s="85">
        <f t="shared" ref="M76" si="195">(K76+J76+L76)/D76</f>
        <v>50</v>
      </c>
      <c r="N76" s="86">
        <f t="shared" ref="N76" si="196">M76*D76</f>
        <v>5000</v>
      </c>
    </row>
    <row r="77" spans="1:14" s="79" customFormat="1" ht="14.25" customHeight="1">
      <c r="A77" s="80">
        <v>43570</v>
      </c>
      <c r="B77" s="81" t="s">
        <v>93</v>
      </c>
      <c r="C77" s="81" t="s">
        <v>56</v>
      </c>
      <c r="D77" s="82">
        <v>5000</v>
      </c>
      <c r="E77" s="81" t="s">
        <v>1</v>
      </c>
      <c r="F77" s="81">
        <v>135</v>
      </c>
      <c r="G77" s="81">
        <v>135.5</v>
      </c>
      <c r="H77" s="81">
        <v>0</v>
      </c>
      <c r="I77" s="83">
        <v>0</v>
      </c>
      <c r="J77" s="84">
        <f t="shared" ref="J77" si="197">(IF(E77="SHORT",F77-G77,IF(E77="LONG",G77-F77)))*D77</f>
        <v>2500</v>
      </c>
      <c r="K77" s="85">
        <v>0</v>
      </c>
      <c r="L77" s="85">
        <v>0</v>
      </c>
      <c r="M77" s="85">
        <f t="shared" ref="M77" si="198">(K77+J77+L77)/D77</f>
        <v>0.5</v>
      </c>
      <c r="N77" s="86">
        <f t="shared" ref="N77" si="199">M77*D77</f>
        <v>2500</v>
      </c>
    </row>
    <row r="78" spans="1:14" s="79" customFormat="1" ht="14.25" customHeight="1">
      <c r="A78" s="80">
        <v>43567</v>
      </c>
      <c r="B78" s="81" t="s">
        <v>0</v>
      </c>
      <c r="C78" s="81" t="s">
        <v>56</v>
      </c>
      <c r="D78" s="82">
        <v>100</v>
      </c>
      <c r="E78" s="81" t="s">
        <v>1</v>
      </c>
      <c r="F78" s="81">
        <v>31810</v>
      </c>
      <c r="G78" s="81">
        <v>31870</v>
      </c>
      <c r="H78" s="81">
        <v>0</v>
      </c>
      <c r="I78" s="83">
        <v>0</v>
      </c>
      <c r="J78" s="84">
        <f t="shared" ref="J78" si="200">(IF(E78="SHORT",F78-G78,IF(E78="LONG",G78-F78)))*D78</f>
        <v>6000</v>
      </c>
      <c r="K78" s="85">
        <v>0</v>
      </c>
      <c r="L78" s="85">
        <v>0</v>
      </c>
      <c r="M78" s="85">
        <f t="shared" ref="M78" si="201">(K78+J78+L78)/D78</f>
        <v>60</v>
      </c>
      <c r="N78" s="86">
        <f t="shared" ref="N78" si="202">M78*D78</f>
        <v>6000</v>
      </c>
    </row>
    <row r="79" spans="1:14" s="79" customFormat="1" ht="14.25" customHeight="1">
      <c r="A79" s="80">
        <v>43567</v>
      </c>
      <c r="B79" s="81" t="s">
        <v>4</v>
      </c>
      <c r="C79" s="81" t="s">
        <v>56</v>
      </c>
      <c r="D79" s="82">
        <v>30</v>
      </c>
      <c r="E79" s="81" t="s">
        <v>2</v>
      </c>
      <c r="F79" s="81">
        <v>37350</v>
      </c>
      <c r="G79" s="81">
        <v>37200</v>
      </c>
      <c r="H79" s="81">
        <v>0</v>
      </c>
      <c r="I79" s="83">
        <v>0</v>
      </c>
      <c r="J79" s="84">
        <f t="shared" ref="J79" si="203">(IF(E79="SHORT",F79-G79,IF(E79="LONG",G79-F79)))*D79</f>
        <v>4500</v>
      </c>
      <c r="K79" s="85">
        <v>0</v>
      </c>
      <c r="L79" s="85">
        <v>0</v>
      </c>
      <c r="M79" s="85">
        <f t="shared" ref="M79" si="204">(K79+J79+L79)/D79</f>
        <v>150</v>
      </c>
      <c r="N79" s="86">
        <f t="shared" ref="N79" si="205">M79*D79</f>
        <v>4500</v>
      </c>
    </row>
    <row r="80" spans="1:14" s="79" customFormat="1" ht="14.25" customHeight="1">
      <c r="A80" s="80">
        <v>43567</v>
      </c>
      <c r="B80" s="81" t="s">
        <v>96</v>
      </c>
      <c r="C80" s="81" t="s">
        <v>53</v>
      </c>
      <c r="D80" s="82">
        <v>100</v>
      </c>
      <c r="E80" s="81" t="s">
        <v>1</v>
      </c>
      <c r="F80" s="81">
        <v>4470</v>
      </c>
      <c r="G80" s="81">
        <v>4435</v>
      </c>
      <c r="H80" s="81">
        <v>0</v>
      </c>
      <c r="I80" s="83">
        <v>0</v>
      </c>
      <c r="J80" s="84">
        <f t="shared" ref="J80" si="206">(IF(E80="SHORT",F80-G80,IF(E80="LONG",G80-F80)))*D80</f>
        <v>-3500</v>
      </c>
      <c r="K80" s="85">
        <v>0</v>
      </c>
      <c r="L80" s="85">
        <v>0</v>
      </c>
      <c r="M80" s="85">
        <f t="shared" ref="M80" si="207">(K80+J80+L80)/D80</f>
        <v>-35</v>
      </c>
      <c r="N80" s="86">
        <f t="shared" ref="N80" si="208">M80*D80</f>
        <v>-3500</v>
      </c>
    </row>
    <row r="81" spans="1:14" s="79" customFormat="1" ht="14.25" customHeight="1">
      <c r="A81" s="80">
        <v>43566</v>
      </c>
      <c r="B81" s="81" t="s">
        <v>96</v>
      </c>
      <c r="C81" s="81" t="s">
        <v>53</v>
      </c>
      <c r="D81" s="82">
        <v>100</v>
      </c>
      <c r="E81" s="81" t="s">
        <v>1</v>
      </c>
      <c r="F81" s="81">
        <v>4445</v>
      </c>
      <c r="G81" s="81">
        <v>4415</v>
      </c>
      <c r="H81" s="81">
        <v>0</v>
      </c>
      <c r="I81" s="83">
        <v>0</v>
      </c>
      <c r="J81" s="84">
        <f t="shared" ref="J81" si="209">(IF(E81="SHORT",F81-G81,IF(E81="LONG",G81-F81)))*D81</f>
        <v>-3000</v>
      </c>
      <c r="K81" s="85">
        <v>0</v>
      </c>
      <c r="L81" s="85">
        <v>0</v>
      </c>
      <c r="M81" s="85">
        <f t="shared" ref="M81" si="210">(K81+J81+L81)/D81</f>
        <v>-30</v>
      </c>
      <c r="N81" s="86">
        <f t="shared" ref="N81" si="211">M81*D81</f>
        <v>-3000</v>
      </c>
    </row>
    <row r="82" spans="1:14" s="79" customFormat="1" ht="14.25" customHeight="1">
      <c r="A82" s="80">
        <v>43566</v>
      </c>
      <c r="B82" s="81" t="s">
        <v>95</v>
      </c>
      <c r="C82" s="81" t="s">
        <v>56</v>
      </c>
      <c r="D82" s="82">
        <v>100</v>
      </c>
      <c r="E82" s="81" t="s">
        <v>2</v>
      </c>
      <c r="F82" s="81">
        <v>32050</v>
      </c>
      <c r="G82" s="81">
        <v>32000</v>
      </c>
      <c r="H82" s="81">
        <v>31950</v>
      </c>
      <c r="I82" s="83">
        <v>0</v>
      </c>
      <c r="J82" s="84">
        <f t="shared" ref="J82" si="212">(IF(E82="SHORT",F82-G82,IF(E82="LONG",G82-F82)))*D82</f>
        <v>5000</v>
      </c>
      <c r="K82" s="85">
        <f>(IF(E82="SHORT",IF(H82="",0,G82-H82),IF(E82="LONG",IF(H82="",0,H82-G82))))*D82</f>
        <v>5000</v>
      </c>
      <c r="L82" s="85">
        <v>0</v>
      </c>
      <c r="M82" s="85">
        <f t="shared" ref="M82" si="213">(K82+J82+L82)/D82</f>
        <v>100</v>
      </c>
      <c r="N82" s="86">
        <f t="shared" ref="N82" si="214">M82*D82</f>
        <v>10000</v>
      </c>
    </row>
    <row r="83" spans="1:14" s="79" customFormat="1" ht="14.25" customHeight="1">
      <c r="A83" s="80">
        <v>43566</v>
      </c>
      <c r="B83" s="81" t="s">
        <v>4</v>
      </c>
      <c r="C83" s="81" t="s">
        <v>56</v>
      </c>
      <c r="D83" s="82">
        <v>30</v>
      </c>
      <c r="E83" s="81" t="s">
        <v>2</v>
      </c>
      <c r="F83" s="81">
        <v>37530</v>
      </c>
      <c r="G83" s="81">
        <v>37400</v>
      </c>
      <c r="H83" s="81">
        <v>37200</v>
      </c>
      <c r="I83" s="83">
        <v>0</v>
      </c>
      <c r="J83" s="84">
        <f t="shared" ref="J83" si="215">(IF(E83="SHORT",F83-G83,IF(E83="LONG",G83-F83)))*D83</f>
        <v>3900</v>
      </c>
      <c r="K83" s="85">
        <f>(IF(E83="SHORT",IF(H83="",0,G83-H83),IF(E83="LONG",IF(H83="",0,H83-G83))))*D83</f>
        <v>6000</v>
      </c>
      <c r="L83" s="85">
        <v>0</v>
      </c>
      <c r="M83" s="85">
        <f t="shared" ref="M83" si="216">(K83+J83+L83)/D83</f>
        <v>330</v>
      </c>
      <c r="N83" s="86">
        <f t="shared" ref="N83" si="217">M83*D83</f>
        <v>9900</v>
      </c>
    </row>
    <row r="84" spans="1:14" s="79" customFormat="1" ht="14.25" customHeight="1">
      <c r="A84" s="80">
        <v>43565</v>
      </c>
      <c r="B84" s="81" t="s">
        <v>32</v>
      </c>
      <c r="C84" s="81" t="s">
        <v>53</v>
      </c>
      <c r="D84" s="82">
        <v>1250</v>
      </c>
      <c r="E84" s="81" t="s">
        <v>1</v>
      </c>
      <c r="F84" s="81">
        <v>188.2</v>
      </c>
      <c r="G84" s="81">
        <v>189.5</v>
      </c>
      <c r="H84" s="81">
        <v>0</v>
      </c>
      <c r="I84" s="83">
        <v>0</v>
      </c>
      <c r="J84" s="84">
        <f t="shared" ref="J84" si="218">(IF(E84="SHORT",F84-G84,IF(E84="LONG",G84-F84)))*D84</f>
        <v>1625.0000000000141</v>
      </c>
      <c r="K84" s="85">
        <v>0</v>
      </c>
      <c r="L84" s="85">
        <v>0</v>
      </c>
      <c r="M84" s="85">
        <f t="shared" ref="M84" si="219">(K84+J84+L84)/D84</f>
        <v>1.3000000000000114</v>
      </c>
      <c r="N84" s="86">
        <f t="shared" ref="N84" si="220">M84*D84</f>
        <v>1625.0000000000141</v>
      </c>
    </row>
    <row r="85" spans="1:14" s="79" customFormat="1" ht="14.25" customHeight="1">
      <c r="A85" s="80">
        <v>43565</v>
      </c>
      <c r="B85" s="81" t="s">
        <v>4</v>
      </c>
      <c r="C85" s="81" t="s">
        <v>56</v>
      </c>
      <c r="D85" s="82">
        <v>30</v>
      </c>
      <c r="E85" s="81" t="s">
        <v>2</v>
      </c>
      <c r="F85" s="81">
        <v>37850</v>
      </c>
      <c r="G85" s="81">
        <v>37700</v>
      </c>
      <c r="H85" s="81">
        <v>0</v>
      </c>
      <c r="I85" s="83">
        <v>0</v>
      </c>
      <c r="J85" s="84">
        <f t="shared" ref="J85" si="221">(IF(E85="SHORT",F85-G85,IF(E85="LONG",G85-F85)))*D85</f>
        <v>4500</v>
      </c>
      <c r="K85" s="85">
        <v>0</v>
      </c>
      <c r="L85" s="85">
        <v>0</v>
      </c>
      <c r="M85" s="85">
        <f t="shared" ref="M85" si="222">(K85+J85+L85)/D85</f>
        <v>150</v>
      </c>
      <c r="N85" s="86">
        <f t="shared" ref="N85" si="223">M85*D85</f>
        <v>4500</v>
      </c>
    </row>
    <row r="86" spans="1:14" s="79" customFormat="1" ht="14.25" customHeight="1">
      <c r="A86" s="80">
        <v>43565</v>
      </c>
      <c r="B86" s="81" t="s">
        <v>95</v>
      </c>
      <c r="C86" s="81" t="s">
        <v>56</v>
      </c>
      <c r="D86" s="82">
        <v>100</v>
      </c>
      <c r="E86" s="81" t="s">
        <v>2</v>
      </c>
      <c r="F86" s="81">
        <v>32225</v>
      </c>
      <c r="G86" s="81">
        <v>32150</v>
      </c>
      <c r="H86" s="81">
        <v>0</v>
      </c>
      <c r="I86" s="83">
        <v>0</v>
      </c>
      <c r="J86" s="84">
        <f t="shared" ref="J86" si="224">(IF(E86="SHORT",F86-G86,IF(E86="LONG",G86-F86)))*D86</f>
        <v>7500</v>
      </c>
      <c r="K86" s="85">
        <v>0</v>
      </c>
      <c r="L86" s="85">
        <v>0</v>
      </c>
      <c r="M86" s="85">
        <f t="shared" ref="M86" si="225">(K86+J86+L86)/D86</f>
        <v>75</v>
      </c>
      <c r="N86" s="86">
        <f t="shared" ref="N86" si="226">M86*D86</f>
        <v>7500</v>
      </c>
    </row>
    <row r="87" spans="1:14" s="79" customFormat="1" ht="14.25" customHeight="1">
      <c r="A87" s="80">
        <v>43565</v>
      </c>
      <c r="B87" s="81" t="s">
        <v>92</v>
      </c>
      <c r="C87" s="81" t="s">
        <v>55</v>
      </c>
      <c r="D87" s="82">
        <v>5000</v>
      </c>
      <c r="E87" s="81" t="s">
        <v>2</v>
      </c>
      <c r="F87" s="81">
        <v>224</v>
      </c>
      <c r="G87" s="81">
        <v>223.5</v>
      </c>
      <c r="H87" s="81">
        <v>0</v>
      </c>
      <c r="I87" s="83">
        <v>0</v>
      </c>
      <c r="J87" s="84">
        <f t="shared" ref="J87" si="227">(IF(E87="SHORT",F87-G87,IF(E87="LONG",G87-F87)))*D87</f>
        <v>2500</v>
      </c>
      <c r="K87" s="85">
        <v>0</v>
      </c>
      <c r="L87" s="85">
        <v>0</v>
      </c>
      <c r="M87" s="85">
        <f t="shared" ref="M87" si="228">(K87+J87+L87)/D87</f>
        <v>0.5</v>
      </c>
      <c r="N87" s="86">
        <f t="shared" ref="N87" si="229">M87*D87</f>
        <v>2500</v>
      </c>
    </row>
    <row r="88" spans="1:14" s="79" customFormat="1" ht="14.25" customHeight="1">
      <c r="A88" s="80">
        <v>43565</v>
      </c>
      <c r="B88" s="81" t="s">
        <v>31</v>
      </c>
      <c r="C88" s="81" t="s">
        <v>53</v>
      </c>
      <c r="D88" s="82">
        <v>100</v>
      </c>
      <c r="E88" s="81" t="s">
        <v>1</v>
      </c>
      <c r="F88" s="81">
        <v>4455</v>
      </c>
      <c r="G88" s="81">
        <v>4475</v>
      </c>
      <c r="H88" s="81">
        <v>0</v>
      </c>
      <c r="I88" s="83">
        <v>0</v>
      </c>
      <c r="J88" s="84">
        <f t="shared" ref="J88" si="230">(IF(E88="SHORT",F88-G88,IF(E88="LONG",G88-F88)))*D88</f>
        <v>2000</v>
      </c>
      <c r="K88" s="85">
        <v>0</v>
      </c>
      <c r="L88" s="85">
        <v>0</v>
      </c>
      <c r="M88" s="85">
        <f t="shared" ref="M88" si="231">(K88+J88+L88)/D88</f>
        <v>20</v>
      </c>
      <c r="N88" s="86">
        <f t="shared" ref="N88" si="232">M88*D88</f>
        <v>2000</v>
      </c>
    </row>
    <row r="89" spans="1:14" s="79" customFormat="1" ht="14.25" customHeight="1">
      <c r="A89" s="80">
        <v>43564</v>
      </c>
      <c r="B89" s="81" t="s">
        <v>0</v>
      </c>
      <c r="C89" s="81" t="s">
        <v>56</v>
      </c>
      <c r="D89" s="82">
        <v>100</v>
      </c>
      <c r="E89" s="81" t="s">
        <v>2</v>
      </c>
      <c r="F89" s="81">
        <v>32135</v>
      </c>
      <c r="G89" s="81">
        <v>32200</v>
      </c>
      <c r="H89" s="81">
        <v>0</v>
      </c>
      <c r="I89" s="83">
        <v>0</v>
      </c>
      <c r="J89" s="84">
        <f t="shared" ref="J89" si="233">(IF(E89="SHORT",F89-G89,IF(E89="LONG",G89-F89)))*D89</f>
        <v>-6500</v>
      </c>
      <c r="K89" s="85">
        <v>0</v>
      </c>
      <c r="L89" s="85">
        <v>0</v>
      </c>
      <c r="M89" s="85">
        <f t="shared" ref="M89" si="234">(K89+J89+L89)/D89</f>
        <v>-65</v>
      </c>
      <c r="N89" s="86">
        <f t="shared" ref="N89" si="235">M89*D89</f>
        <v>-6500</v>
      </c>
    </row>
    <row r="90" spans="1:14" s="79" customFormat="1" ht="14.25" customHeight="1">
      <c r="A90" s="80">
        <v>43564</v>
      </c>
      <c r="B90" s="81" t="s">
        <v>8</v>
      </c>
      <c r="C90" s="81" t="s">
        <v>56</v>
      </c>
      <c r="D90" s="82">
        <v>30</v>
      </c>
      <c r="E90" s="81" t="s">
        <v>2</v>
      </c>
      <c r="F90" s="81">
        <v>37950</v>
      </c>
      <c r="G90" s="81">
        <v>37800</v>
      </c>
      <c r="H90" s="81">
        <v>0</v>
      </c>
      <c r="I90" s="83">
        <v>0</v>
      </c>
      <c r="J90" s="84">
        <f t="shared" ref="J90" si="236">(IF(E90="SHORT",F90-G90,IF(E90="LONG",G90-F90)))*D90</f>
        <v>4500</v>
      </c>
      <c r="K90" s="85">
        <v>0</v>
      </c>
      <c r="L90" s="85">
        <v>0</v>
      </c>
      <c r="M90" s="85">
        <f t="shared" ref="M90" si="237">(K90+J90+L90)/D90</f>
        <v>150</v>
      </c>
      <c r="N90" s="86">
        <f t="shared" ref="N90" si="238">M90*D90</f>
        <v>4500</v>
      </c>
    </row>
    <row r="91" spans="1:14" s="79" customFormat="1" ht="14.25" customHeight="1">
      <c r="A91" s="80">
        <v>43564</v>
      </c>
      <c r="B91" s="81" t="s">
        <v>9</v>
      </c>
      <c r="C91" s="81" t="s">
        <v>53</v>
      </c>
      <c r="D91" s="82">
        <v>100</v>
      </c>
      <c r="E91" s="81" t="s">
        <v>1</v>
      </c>
      <c r="F91" s="81">
        <v>4500</v>
      </c>
      <c r="G91" s="81">
        <v>4470</v>
      </c>
      <c r="H91" s="81">
        <v>0</v>
      </c>
      <c r="I91" s="83">
        <v>0</v>
      </c>
      <c r="J91" s="84">
        <f t="shared" ref="J91" si="239">(IF(E91="SHORT",F91-G91,IF(E91="LONG",G91-F91)))*D91</f>
        <v>-3000</v>
      </c>
      <c r="K91" s="85">
        <v>0</v>
      </c>
      <c r="L91" s="85">
        <v>0</v>
      </c>
      <c r="M91" s="85">
        <f t="shared" ref="M91" si="240">(K91+J91+L91)/D91</f>
        <v>-30</v>
      </c>
      <c r="N91" s="86">
        <f t="shared" ref="N91" si="241">M91*D91</f>
        <v>-3000</v>
      </c>
    </row>
    <row r="92" spans="1:14" s="79" customFormat="1" ht="14.25" customHeight="1">
      <c r="A92" s="80">
        <v>43564</v>
      </c>
      <c r="B92" s="81" t="s">
        <v>92</v>
      </c>
      <c r="C92" s="81" t="s">
        <v>55</v>
      </c>
      <c r="D92" s="82">
        <v>5000</v>
      </c>
      <c r="E92" s="81" t="s">
        <v>2</v>
      </c>
      <c r="F92" s="81">
        <v>226.5</v>
      </c>
      <c r="G92" s="81">
        <v>227.25</v>
      </c>
      <c r="H92" s="81">
        <v>0</v>
      </c>
      <c r="I92" s="83">
        <v>0</v>
      </c>
      <c r="J92" s="84">
        <f t="shared" ref="J92" si="242">(IF(E92="SHORT",F92-G92,IF(E92="LONG",G92-F92)))*D92</f>
        <v>-3750</v>
      </c>
      <c r="K92" s="85">
        <v>0</v>
      </c>
      <c r="L92" s="85">
        <v>0</v>
      </c>
      <c r="M92" s="85">
        <f t="shared" ref="M92" si="243">(K92+J92+L92)/D92</f>
        <v>-0.75</v>
      </c>
      <c r="N92" s="86">
        <f t="shared" ref="N92" si="244">M92*D92</f>
        <v>-3750</v>
      </c>
    </row>
    <row r="93" spans="1:14" s="79" customFormat="1" ht="14.25" customHeight="1">
      <c r="A93" s="80">
        <v>43563</v>
      </c>
      <c r="B93" s="81" t="s">
        <v>31</v>
      </c>
      <c r="C93" s="81" t="s">
        <v>53</v>
      </c>
      <c r="D93" s="82">
        <v>100</v>
      </c>
      <c r="E93" s="81" t="s">
        <v>1</v>
      </c>
      <c r="F93" s="81">
        <v>4425</v>
      </c>
      <c r="G93" s="81">
        <v>4450</v>
      </c>
      <c r="H93" s="81">
        <v>0</v>
      </c>
      <c r="I93" s="83">
        <v>0</v>
      </c>
      <c r="J93" s="84">
        <f t="shared" ref="J93" si="245">(IF(E93="SHORT",F93-G93,IF(E93="LONG",G93-F93)))*D93</f>
        <v>2500</v>
      </c>
      <c r="K93" s="85">
        <v>0</v>
      </c>
      <c r="L93" s="85">
        <v>0</v>
      </c>
      <c r="M93" s="85">
        <f t="shared" ref="M93" si="246">(K93+J93+L93)/D93</f>
        <v>25</v>
      </c>
      <c r="N93" s="86">
        <f t="shared" ref="N93" si="247">M93*D93</f>
        <v>2500</v>
      </c>
    </row>
    <row r="94" spans="1:14" s="79" customFormat="1" ht="14.25" customHeight="1">
      <c r="A94" s="80">
        <v>43563</v>
      </c>
      <c r="B94" s="81" t="s">
        <v>4</v>
      </c>
      <c r="C94" s="81" t="s">
        <v>56</v>
      </c>
      <c r="D94" s="82">
        <v>30</v>
      </c>
      <c r="E94" s="81" t="s">
        <v>2</v>
      </c>
      <c r="F94" s="81">
        <v>37800</v>
      </c>
      <c r="G94" s="81">
        <v>38050</v>
      </c>
      <c r="H94" s="81">
        <v>0</v>
      </c>
      <c r="I94" s="83">
        <v>0</v>
      </c>
      <c r="J94" s="84">
        <f t="shared" ref="J94" si="248">(IF(E94="SHORT",F94-G94,IF(E94="LONG",G94-F94)))*D94</f>
        <v>-7500</v>
      </c>
      <c r="K94" s="85">
        <v>0</v>
      </c>
      <c r="L94" s="85">
        <v>0</v>
      </c>
      <c r="M94" s="85">
        <f t="shared" ref="M94" si="249">(K94+J94+L94)/D94</f>
        <v>-250</v>
      </c>
      <c r="N94" s="86">
        <f t="shared" ref="N94" si="250">M94*D94</f>
        <v>-7500</v>
      </c>
    </row>
    <row r="95" spans="1:14" s="79" customFormat="1" ht="14.25" customHeight="1">
      <c r="A95" s="80">
        <v>43563</v>
      </c>
      <c r="B95" s="81" t="s">
        <v>0</v>
      </c>
      <c r="C95" s="81" t="s">
        <v>56</v>
      </c>
      <c r="D95" s="82">
        <v>100</v>
      </c>
      <c r="E95" s="81" t="s">
        <v>1</v>
      </c>
      <c r="F95" s="81">
        <v>32125</v>
      </c>
      <c r="G95" s="81">
        <v>32200</v>
      </c>
      <c r="H95" s="81">
        <v>32300</v>
      </c>
      <c r="I95" s="83">
        <v>0</v>
      </c>
      <c r="J95" s="84">
        <f t="shared" ref="J95" si="251">(IF(E95="SHORT",F95-G95,IF(E95="LONG",G95-F95)))*D95</f>
        <v>7500</v>
      </c>
      <c r="K95" s="85">
        <f>(IF(E95="SHORT",IF(H95="",0,G95-H95),IF(E95="LONG",IF(H95="",0,H95-G95))))*D95</f>
        <v>10000</v>
      </c>
      <c r="L95" s="85">
        <v>0</v>
      </c>
      <c r="M95" s="85">
        <f t="shared" ref="M95" si="252">(K95+J95+L95)/D95</f>
        <v>175</v>
      </c>
      <c r="N95" s="86">
        <f t="shared" ref="N95" si="253">M95*D95</f>
        <v>17500</v>
      </c>
    </row>
    <row r="96" spans="1:14" s="79" customFormat="1" ht="14.25" customHeight="1">
      <c r="A96" s="80">
        <v>43560</v>
      </c>
      <c r="B96" s="81" t="s">
        <v>0</v>
      </c>
      <c r="C96" s="81" t="s">
        <v>56</v>
      </c>
      <c r="D96" s="82">
        <v>100</v>
      </c>
      <c r="E96" s="81" t="s">
        <v>2</v>
      </c>
      <c r="F96" s="81">
        <v>31800</v>
      </c>
      <c r="G96" s="81">
        <v>31740</v>
      </c>
      <c r="H96" s="81">
        <v>31650</v>
      </c>
      <c r="I96" s="83">
        <v>0</v>
      </c>
      <c r="J96" s="84">
        <f t="shared" ref="J96" si="254">(IF(E96="SHORT",F96-G96,IF(E96="LONG",G96-F96)))*D96</f>
        <v>6000</v>
      </c>
      <c r="K96" s="85">
        <f>(IF(E96="SHORT",IF(H96="",0,G96-H96),IF(E96="LONG",IF(H96="",0,H96-G96))))*D96</f>
        <v>9000</v>
      </c>
      <c r="L96" s="85">
        <v>0</v>
      </c>
      <c r="M96" s="85">
        <f t="shared" ref="M96" si="255">(K96+J96+L96)/D96</f>
        <v>150</v>
      </c>
      <c r="N96" s="86">
        <f t="shared" ref="N96" si="256">M96*D96</f>
        <v>15000</v>
      </c>
    </row>
    <row r="97" spans="1:14" s="79" customFormat="1" ht="14.25" customHeight="1">
      <c r="A97" s="80">
        <v>43560</v>
      </c>
      <c r="B97" s="81" t="s">
        <v>5</v>
      </c>
      <c r="C97" s="81" t="s">
        <v>55</v>
      </c>
      <c r="D97" s="82">
        <v>5000</v>
      </c>
      <c r="E97" s="81" t="s">
        <v>1</v>
      </c>
      <c r="F97" s="81">
        <v>227.5</v>
      </c>
      <c r="G97" s="81">
        <v>228.5</v>
      </c>
      <c r="H97" s="81">
        <v>229.5</v>
      </c>
      <c r="I97" s="83">
        <v>0</v>
      </c>
      <c r="J97" s="84">
        <f t="shared" ref="J97" si="257">(IF(E97="SHORT",F97-G97,IF(E97="LONG",G97-F97)))*D97</f>
        <v>5000</v>
      </c>
      <c r="K97" s="85">
        <f>(IF(E97="SHORT",IF(H97="",0,G97-H97),IF(E97="LONG",IF(H97="",0,H97-G97))))*D97</f>
        <v>5000</v>
      </c>
      <c r="L97" s="85">
        <v>0</v>
      </c>
      <c r="M97" s="85">
        <f t="shared" ref="M97" si="258">(K97+J97+L97)/D97</f>
        <v>2</v>
      </c>
      <c r="N97" s="86">
        <f t="shared" ref="N97" si="259">M97*D97</f>
        <v>10000</v>
      </c>
    </row>
    <row r="98" spans="1:14" s="79" customFormat="1" ht="14.25" customHeight="1">
      <c r="A98" s="80">
        <v>43560</v>
      </c>
      <c r="B98" s="81" t="s">
        <v>31</v>
      </c>
      <c r="C98" s="81" t="s">
        <v>53</v>
      </c>
      <c r="D98" s="82">
        <v>100</v>
      </c>
      <c r="E98" s="81" t="s">
        <v>1</v>
      </c>
      <c r="F98" s="81">
        <v>4303</v>
      </c>
      <c r="G98" s="81">
        <v>4320</v>
      </c>
      <c r="H98" s="81">
        <v>4340</v>
      </c>
      <c r="I98" s="83">
        <v>0</v>
      </c>
      <c r="J98" s="84">
        <f t="shared" ref="J98" si="260">(IF(E98="SHORT",F98-G98,IF(E98="LONG",G98-F98)))*D98</f>
        <v>1700</v>
      </c>
      <c r="K98" s="85">
        <f>(IF(E98="SHORT",IF(H98="",0,G98-H98),IF(E98="LONG",IF(H98="",0,H98-G98))))*D98</f>
        <v>2000</v>
      </c>
      <c r="L98" s="85">
        <v>0</v>
      </c>
      <c r="M98" s="85">
        <f t="shared" ref="M98" si="261">(K98+J98+L98)/D98</f>
        <v>37</v>
      </c>
      <c r="N98" s="86">
        <f t="shared" ref="N98" si="262">M98*D98</f>
        <v>3700</v>
      </c>
    </row>
    <row r="99" spans="1:14" s="79" customFormat="1" ht="14.25" customHeight="1">
      <c r="A99" s="80">
        <v>43560</v>
      </c>
      <c r="B99" s="81" t="s">
        <v>8</v>
      </c>
      <c r="C99" s="81" t="s">
        <v>56</v>
      </c>
      <c r="D99" s="82">
        <v>30</v>
      </c>
      <c r="E99" s="81" t="s">
        <v>1</v>
      </c>
      <c r="F99" s="81">
        <v>37600</v>
      </c>
      <c r="G99" s="81">
        <v>37700</v>
      </c>
      <c r="H99" s="81">
        <v>0</v>
      </c>
      <c r="I99" s="83">
        <v>0</v>
      </c>
      <c r="J99" s="84">
        <f t="shared" ref="J99" si="263">(IF(E99="SHORT",F99-G99,IF(E99="LONG",G99-F99)))*D99</f>
        <v>3000</v>
      </c>
      <c r="K99" s="85">
        <v>0</v>
      </c>
      <c r="L99" s="85">
        <v>0</v>
      </c>
      <c r="M99" s="85">
        <f t="shared" ref="M99" si="264">(K99+J99+L99)/D99</f>
        <v>100</v>
      </c>
      <c r="N99" s="86">
        <f t="shared" ref="N99" si="265">M99*D99</f>
        <v>3000</v>
      </c>
    </row>
    <row r="100" spans="1:14" s="79" customFormat="1" ht="14.25" customHeight="1">
      <c r="A100" s="80">
        <v>43559</v>
      </c>
      <c r="B100" s="81" t="s">
        <v>31</v>
      </c>
      <c r="C100" s="81" t="s">
        <v>53</v>
      </c>
      <c r="D100" s="82">
        <v>100</v>
      </c>
      <c r="E100" s="81" t="s">
        <v>1</v>
      </c>
      <c r="F100" s="81">
        <v>4320</v>
      </c>
      <c r="G100" s="81">
        <v>4340</v>
      </c>
      <c r="H100" s="81">
        <v>0</v>
      </c>
      <c r="I100" s="83">
        <v>0</v>
      </c>
      <c r="J100" s="84">
        <f t="shared" ref="J100" si="266">(IF(E100="SHORT",F100-G100,IF(E100="LONG",G100-F100)))*D100</f>
        <v>2000</v>
      </c>
      <c r="K100" s="85">
        <v>0</v>
      </c>
      <c r="L100" s="85">
        <v>0</v>
      </c>
      <c r="M100" s="85">
        <f t="shared" ref="M100" si="267">(K100+J100+L100)/D100</f>
        <v>20</v>
      </c>
      <c r="N100" s="86">
        <f t="shared" ref="N100" si="268">M100*D100</f>
        <v>2000</v>
      </c>
    </row>
    <row r="101" spans="1:14" s="79" customFormat="1" ht="14.25" customHeight="1">
      <c r="A101" s="80">
        <v>43559</v>
      </c>
      <c r="B101" s="81" t="s">
        <v>0</v>
      </c>
      <c r="C101" s="81" t="s">
        <v>56</v>
      </c>
      <c r="D101" s="82">
        <v>100</v>
      </c>
      <c r="E101" s="81" t="s">
        <v>2</v>
      </c>
      <c r="F101" s="81">
        <v>31740</v>
      </c>
      <c r="G101" s="81">
        <v>31820</v>
      </c>
      <c r="H101" s="81">
        <v>0</v>
      </c>
      <c r="I101" s="83">
        <v>0</v>
      </c>
      <c r="J101" s="84">
        <f t="shared" ref="J101" si="269">(IF(E101="SHORT",F101-G101,IF(E101="LONG",G101-F101)))*D101</f>
        <v>-8000</v>
      </c>
      <c r="K101" s="85">
        <v>0</v>
      </c>
      <c r="L101" s="85">
        <v>0</v>
      </c>
      <c r="M101" s="85">
        <f t="shared" ref="M101" si="270">(K101+J101+L101)/D101</f>
        <v>-80</v>
      </c>
      <c r="N101" s="86">
        <f t="shared" ref="N101" si="271">M101*D101</f>
        <v>-8000</v>
      </c>
    </row>
    <row r="102" spans="1:14" s="79" customFormat="1" ht="14.25" customHeight="1">
      <c r="A102" s="80">
        <v>43559</v>
      </c>
      <c r="B102" s="81" t="s">
        <v>8</v>
      </c>
      <c r="C102" s="81" t="s">
        <v>56</v>
      </c>
      <c r="D102" s="82">
        <v>30</v>
      </c>
      <c r="E102" s="81" t="s">
        <v>2</v>
      </c>
      <c r="F102" s="81">
        <v>37380</v>
      </c>
      <c r="G102" s="81">
        <v>37280</v>
      </c>
      <c r="H102" s="81">
        <v>37180</v>
      </c>
      <c r="I102" s="83">
        <v>0</v>
      </c>
      <c r="J102" s="84">
        <f t="shared" ref="J102" si="272">(IF(E102="SHORT",F102-G102,IF(E102="LONG",G102-F102)))*D102</f>
        <v>3000</v>
      </c>
      <c r="K102" s="85">
        <f>(IF(E102="SHORT",IF(H102="",0,G102-H102),IF(E102="LONG",IF(H102="",0,H102-G102))))*D102</f>
        <v>3000</v>
      </c>
      <c r="L102" s="85">
        <v>0</v>
      </c>
      <c r="M102" s="85">
        <f t="shared" ref="M102" si="273">(K102+J102+L102)/D102</f>
        <v>200</v>
      </c>
      <c r="N102" s="86">
        <f t="shared" ref="N102" si="274">M102*D102</f>
        <v>6000</v>
      </c>
    </row>
    <row r="103" spans="1:14" s="79" customFormat="1" ht="14.25" customHeight="1">
      <c r="A103" s="80">
        <v>43558</v>
      </c>
      <c r="B103" s="81" t="s">
        <v>0</v>
      </c>
      <c r="C103" s="81" t="s">
        <v>56</v>
      </c>
      <c r="D103" s="82">
        <v>100</v>
      </c>
      <c r="E103" s="81" t="s">
        <v>2</v>
      </c>
      <c r="F103" s="81">
        <v>31620</v>
      </c>
      <c r="G103" s="81">
        <v>31550</v>
      </c>
      <c r="H103" s="81">
        <v>31500</v>
      </c>
      <c r="I103" s="83">
        <v>0</v>
      </c>
      <c r="J103" s="84">
        <f t="shared" ref="J103" si="275">(IF(E103="SHORT",F103-G103,IF(E103="LONG",G103-F103)))*D103</f>
        <v>7000</v>
      </c>
      <c r="K103" s="85">
        <f>(IF(E103="SHORT",IF(H103="",0,G103-H103),IF(E103="LONG",IF(H103="",0,H103-G103))))*D103</f>
        <v>5000</v>
      </c>
      <c r="L103" s="85">
        <v>0</v>
      </c>
      <c r="M103" s="85">
        <f t="shared" ref="M103" si="276">(K103+J103+L103)/D103</f>
        <v>120</v>
      </c>
      <c r="N103" s="86">
        <f t="shared" ref="N103" si="277">M103*D103</f>
        <v>12000</v>
      </c>
    </row>
    <row r="104" spans="1:14" s="79" customFormat="1" ht="14.25" customHeight="1">
      <c r="A104" s="80">
        <v>43558</v>
      </c>
      <c r="B104" s="81" t="s">
        <v>8</v>
      </c>
      <c r="C104" s="81" t="s">
        <v>56</v>
      </c>
      <c r="D104" s="82">
        <v>30</v>
      </c>
      <c r="E104" s="81" t="s">
        <v>2</v>
      </c>
      <c r="F104" s="81">
        <v>37460</v>
      </c>
      <c r="G104" s="81">
        <v>37320</v>
      </c>
      <c r="H104" s="81">
        <v>37120</v>
      </c>
      <c r="I104" s="83">
        <v>0</v>
      </c>
      <c r="J104" s="84">
        <f t="shared" ref="J104" si="278">(IF(E104="SHORT",F104-G104,IF(E104="LONG",G104-F104)))*D104</f>
        <v>4200</v>
      </c>
      <c r="K104" s="85">
        <f>(IF(E104="SHORT",IF(H104="",0,G104-H104),IF(E104="LONG",IF(H104="",0,H104-G104))))*D104</f>
        <v>6000</v>
      </c>
      <c r="L104" s="85">
        <v>0</v>
      </c>
      <c r="M104" s="85">
        <f t="shared" ref="M104" si="279">(K104+J104+L104)/D104</f>
        <v>340</v>
      </c>
      <c r="N104" s="86">
        <f t="shared" ref="N104" si="280">M104*D104</f>
        <v>10200</v>
      </c>
    </row>
    <row r="105" spans="1:14" s="79" customFormat="1" ht="14.25" customHeight="1">
      <c r="A105" s="80">
        <v>43558</v>
      </c>
      <c r="B105" s="81" t="s">
        <v>93</v>
      </c>
      <c r="C105" s="81" t="s">
        <v>55</v>
      </c>
      <c r="D105" s="82">
        <v>5000</v>
      </c>
      <c r="E105" s="81" t="s">
        <v>1</v>
      </c>
      <c r="F105" s="81">
        <v>138</v>
      </c>
      <c r="G105" s="81">
        <v>138.5</v>
      </c>
      <c r="H105" s="81">
        <v>0</v>
      </c>
      <c r="I105" s="83">
        <v>0</v>
      </c>
      <c r="J105" s="84">
        <f t="shared" ref="J105" si="281">(IF(E105="SHORT",F105-G105,IF(E105="LONG",G105-F105)))*D105</f>
        <v>2500</v>
      </c>
      <c r="K105" s="85">
        <v>0</v>
      </c>
      <c r="L105" s="85">
        <v>0</v>
      </c>
      <c r="M105" s="85">
        <f t="shared" ref="M105" si="282">(K105+J105+L105)/D105</f>
        <v>0.5</v>
      </c>
      <c r="N105" s="86">
        <f t="shared" ref="N105" si="283">M105*D105</f>
        <v>2500</v>
      </c>
    </row>
    <row r="106" spans="1:14" s="79" customFormat="1" ht="14.25" customHeight="1">
      <c r="A106" s="80">
        <v>43558</v>
      </c>
      <c r="B106" s="81" t="s">
        <v>31</v>
      </c>
      <c r="C106" s="81" t="s">
        <v>53</v>
      </c>
      <c r="D106" s="82">
        <v>100</v>
      </c>
      <c r="E106" s="81" t="s">
        <v>1</v>
      </c>
      <c r="F106" s="81">
        <v>4330</v>
      </c>
      <c r="G106" s="81">
        <v>4295</v>
      </c>
      <c r="H106" s="81">
        <v>0</v>
      </c>
      <c r="I106" s="83">
        <v>0</v>
      </c>
      <c r="J106" s="84">
        <f t="shared" ref="J106" si="284">(IF(E106="SHORT",F106-G106,IF(E106="LONG",G106-F106)))*D106</f>
        <v>-3500</v>
      </c>
      <c r="K106" s="85">
        <v>0</v>
      </c>
      <c r="L106" s="85">
        <v>0</v>
      </c>
      <c r="M106" s="85">
        <f t="shared" ref="M106" si="285">(K106+J106+L106)/D106</f>
        <v>-35</v>
      </c>
      <c r="N106" s="86">
        <f t="shared" ref="N106" si="286">M106*D106</f>
        <v>-3500</v>
      </c>
    </row>
    <row r="107" spans="1:14" s="79" customFormat="1" ht="14.25" customHeight="1">
      <c r="A107" s="80">
        <v>43557</v>
      </c>
      <c r="B107" s="81" t="s">
        <v>31</v>
      </c>
      <c r="C107" s="81" t="s">
        <v>53</v>
      </c>
      <c r="D107" s="82">
        <v>100</v>
      </c>
      <c r="E107" s="81" t="s">
        <v>1</v>
      </c>
      <c r="F107" s="81">
        <v>4285</v>
      </c>
      <c r="G107" s="81">
        <v>4305</v>
      </c>
      <c r="H107" s="81">
        <v>4335</v>
      </c>
      <c r="I107" s="83">
        <v>0</v>
      </c>
      <c r="J107" s="84">
        <f t="shared" ref="J107" si="287">(IF(E107="SHORT",F107-G107,IF(E107="LONG",G107-F107)))*D107</f>
        <v>2000</v>
      </c>
      <c r="K107" s="85">
        <f>(IF(E107="SHORT",IF(H107="",0,G107-H107),IF(E107="LONG",IF(H107="",0,H107-G107))))*D107</f>
        <v>3000</v>
      </c>
      <c r="L107" s="85">
        <v>0</v>
      </c>
      <c r="M107" s="85">
        <f t="shared" ref="M107" si="288">(K107+J107+L107)/D107</f>
        <v>50</v>
      </c>
      <c r="N107" s="86">
        <f t="shared" ref="N107" si="289">M107*D107</f>
        <v>5000</v>
      </c>
    </row>
    <row r="108" spans="1:14" s="79" customFormat="1" ht="14.25" customHeight="1">
      <c r="A108" s="80">
        <v>43557</v>
      </c>
      <c r="B108" s="81" t="s">
        <v>0</v>
      </c>
      <c r="C108" s="81" t="s">
        <v>56</v>
      </c>
      <c r="D108" s="82">
        <v>100</v>
      </c>
      <c r="E108" s="81" t="s">
        <v>2</v>
      </c>
      <c r="F108" s="81">
        <v>31730</v>
      </c>
      <c r="G108" s="81">
        <v>31680</v>
      </c>
      <c r="H108" s="81">
        <v>0</v>
      </c>
      <c r="I108" s="83">
        <v>0</v>
      </c>
      <c r="J108" s="84">
        <f t="shared" ref="J108" si="290">(IF(E108="SHORT",F108-G108,IF(E108="LONG",G108-F108)))*D108</f>
        <v>5000</v>
      </c>
      <c r="K108" s="85">
        <v>0</v>
      </c>
      <c r="L108" s="85">
        <v>0</v>
      </c>
      <c r="M108" s="85">
        <f t="shared" ref="M108" si="291">(K108+J108+L108)/D108</f>
        <v>50</v>
      </c>
      <c r="N108" s="86">
        <f t="shared" ref="N108" si="292">M108*D108</f>
        <v>5000</v>
      </c>
    </row>
    <row r="109" spans="1:14" s="79" customFormat="1" ht="14.25" customHeight="1">
      <c r="A109" s="80">
        <v>43557</v>
      </c>
      <c r="B109" s="81" t="s">
        <v>8</v>
      </c>
      <c r="C109" s="81" t="s">
        <v>56</v>
      </c>
      <c r="D109" s="82">
        <v>30</v>
      </c>
      <c r="E109" s="81" t="s">
        <v>2</v>
      </c>
      <c r="F109" s="81">
        <v>37400</v>
      </c>
      <c r="G109" s="81">
        <v>37300</v>
      </c>
      <c r="H109" s="81">
        <v>0</v>
      </c>
      <c r="I109" s="83">
        <v>0</v>
      </c>
      <c r="J109" s="84">
        <f t="shared" ref="J109" si="293">(IF(E109="SHORT",F109-G109,IF(E109="LONG",G109-F109)))*D109</f>
        <v>3000</v>
      </c>
      <c r="K109" s="85">
        <v>0</v>
      </c>
      <c r="L109" s="85">
        <v>0</v>
      </c>
      <c r="M109" s="85">
        <f t="shared" ref="M109" si="294">(K109+J109+L109)/D109</f>
        <v>100</v>
      </c>
      <c r="N109" s="86">
        <f t="shared" ref="N109" si="295">M109*D109</f>
        <v>3000</v>
      </c>
    </row>
    <row r="110" spans="1:14" s="79" customFormat="1" ht="14.25" customHeight="1">
      <c r="A110" s="80">
        <v>43557</v>
      </c>
      <c r="B110" s="81" t="s">
        <v>93</v>
      </c>
      <c r="C110" s="81" t="s">
        <v>55</v>
      </c>
      <c r="D110" s="82">
        <v>5000</v>
      </c>
      <c r="E110" s="81" t="s">
        <v>1</v>
      </c>
      <c r="F110" s="81">
        <v>138.80000000000001</v>
      </c>
      <c r="G110" s="81">
        <v>137.5</v>
      </c>
      <c r="H110" s="81">
        <v>0</v>
      </c>
      <c r="I110" s="83">
        <v>0</v>
      </c>
      <c r="J110" s="84">
        <f t="shared" ref="J110" si="296">(IF(E110="SHORT",F110-G110,IF(E110="LONG",G110-F110)))*D110</f>
        <v>-6500.0000000000564</v>
      </c>
      <c r="K110" s="85">
        <v>0</v>
      </c>
      <c r="L110" s="85">
        <v>0</v>
      </c>
      <c r="M110" s="85">
        <f t="shared" ref="M110" si="297">(K110+J110+L110)/D110</f>
        <v>-1.3000000000000114</v>
      </c>
      <c r="N110" s="86">
        <f t="shared" ref="N110" si="298">M110*D110</f>
        <v>-6500.0000000000564</v>
      </c>
    </row>
    <row r="111" spans="1:14" s="79" customFormat="1" ht="14.25" customHeight="1">
      <c r="A111" s="80">
        <v>43556</v>
      </c>
      <c r="B111" s="81" t="s">
        <v>0</v>
      </c>
      <c r="C111" s="81" t="s">
        <v>56</v>
      </c>
      <c r="D111" s="82">
        <v>100</v>
      </c>
      <c r="E111" s="81" t="s">
        <v>2</v>
      </c>
      <c r="F111" s="81">
        <v>31610</v>
      </c>
      <c r="G111" s="81">
        <v>31680</v>
      </c>
      <c r="H111" s="81">
        <v>0</v>
      </c>
      <c r="I111" s="83">
        <v>0</v>
      </c>
      <c r="J111" s="84">
        <f t="shared" ref="J111:J123" si="299">(IF(E111="SHORT",F111-G111,IF(E111="LONG",G111-F111)))*D111</f>
        <v>-7000</v>
      </c>
      <c r="K111" s="85">
        <v>0</v>
      </c>
      <c r="L111" s="85">
        <v>0</v>
      </c>
      <c r="M111" s="85">
        <f t="shared" ref="M111:M123" si="300">(K111+J111+L111)/D111</f>
        <v>-70</v>
      </c>
      <c r="N111" s="86">
        <f t="shared" ref="N111:N123" si="301">M111*D111</f>
        <v>-7000</v>
      </c>
    </row>
    <row r="112" spans="1:14" s="79" customFormat="1" ht="14.25" customHeight="1">
      <c r="A112" s="80">
        <v>43556</v>
      </c>
      <c r="B112" s="81" t="s">
        <v>8</v>
      </c>
      <c r="C112" s="81" t="s">
        <v>56</v>
      </c>
      <c r="D112" s="82">
        <v>30</v>
      </c>
      <c r="E112" s="81" t="s">
        <v>2</v>
      </c>
      <c r="F112" s="81">
        <v>37720</v>
      </c>
      <c r="G112" s="81">
        <v>37550</v>
      </c>
      <c r="H112" s="81">
        <v>0</v>
      </c>
      <c r="I112" s="83">
        <v>0</v>
      </c>
      <c r="J112" s="84">
        <f t="shared" si="299"/>
        <v>5100</v>
      </c>
      <c r="K112" s="85">
        <v>0</v>
      </c>
      <c r="L112" s="85">
        <v>0</v>
      </c>
      <c r="M112" s="85">
        <f t="shared" si="300"/>
        <v>170</v>
      </c>
      <c r="N112" s="86">
        <f t="shared" si="301"/>
        <v>5100</v>
      </c>
    </row>
    <row r="113" spans="1:14" s="79" customFormat="1" ht="14.25" customHeight="1">
      <c r="A113" s="80">
        <v>43556</v>
      </c>
      <c r="B113" s="81" t="s">
        <v>31</v>
      </c>
      <c r="C113" s="81" t="s">
        <v>53</v>
      </c>
      <c r="D113" s="82">
        <v>100</v>
      </c>
      <c r="E113" s="81" t="s">
        <v>1</v>
      </c>
      <c r="F113" s="81">
        <v>4215</v>
      </c>
      <c r="G113" s="81">
        <v>4235</v>
      </c>
      <c r="H113" s="81">
        <v>4255</v>
      </c>
      <c r="I113" s="83">
        <v>0</v>
      </c>
      <c r="J113" s="84">
        <f t="shared" si="299"/>
        <v>2000</v>
      </c>
      <c r="K113" s="85">
        <f>(IF(E113="SHORT",IF(H113="",0,G113-H113),IF(E113="LONG",IF(H113="",0,H113-G113))))*D113</f>
        <v>2000</v>
      </c>
      <c r="L113" s="85">
        <v>0</v>
      </c>
      <c r="M113" s="85">
        <f t="shared" si="300"/>
        <v>40</v>
      </c>
      <c r="N113" s="86">
        <f t="shared" si="301"/>
        <v>4000</v>
      </c>
    </row>
    <row r="114" spans="1:14" s="79" customFormat="1" ht="14.25" customHeight="1">
      <c r="A114" s="90"/>
      <c r="B114" s="91"/>
      <c r="C114" s="91"/>
      <c r="D114" s="92"/>
      <c r="E114" s="91"/>
      <c r="F114" s="91"/>
      <c r="G114" s="91"/>
      <c r="H114" s="91"/>
      <c r="I114" s="97" t="s">
        <v>97</v>
      </c>
      <c r="J114" s="98">
        <f>SUM(J48:J113)</f>
        <v>63974.999999999956</v>
      </c>
      <c r="K114" s="98"/>
      <c r="L114" s="98"/>
      <c r="M114" s="98" t="s">
        <v>22</v>
      </c>
      <c r="N114" s="98">
        <f>SUM(N5:N113)</f>
        <v>293874.99999999983</v>
      </c>
    </row>
    <row r="115" spans="1:14" s="79" customFormat="1" ht="14.25" customHeight="1">
      <c r="A115" s="80"/>
      <c r="B115" s="81"/>
      <c r="C115" s="81"/>
      <c r="D115" s="82"/>
      <c r="E115" s="81"/>
      <c r="F115" s="81"/>
      <c r="G115" s="81"/>
      <c r="H115" s="81"/>
      <c r="I115" s="83"/>
      <c r="J115" s="84"/>
      <c r="K115" s="85"/>
      <c r="L115" s="85"/>
      <c r="M115" s="85"/>
      <c r="N115" s="86"/>
    </row>
    <row r="116" spans="1:14" s="79" customFormat="1" ht="14.25" customHeight="1">
      <c r="A116" s="111" t="s">
        <v>108</v>
      </c>
      <c r="B116" s="112" t="s">
        <v>109</v>
      </c>
      <c r="C116" s="113" t="s">
        <v>110</v>
      </c>
      <c r="D116" s="114" t="s">
        <v>111</v>
      </c>
      <c r="E116" s="114" t="s">
        <v>112</v>
      </c>
      <c r="F116" s="113" t="s">
        <v>107</v>
      </c>
      <c r="G116" s="81"/>
      <c r="H116" s="81"/>
      <c r="I116" s="83"/>
      <c r="J116" s="84"/>
      <c r="K116" s="85"/>
      <c r="L116" s="85"/>
      <c r="M116" s="85"/>
      <c r="N116" s="86"/>
    </row>
    <row r="117" spans="1:14" s="79" customFormat="1" ht="14.25" customHeight="1">
      <c r="A117" s="107" t="s">
        <v>113</v>
      </c>
      <c r="B117" s="108">
        <v>0</v>
      </c>
      <c r="C117" s="109">
        <f>SUM(A117-B117)</f>
        <v>62</v>
      </c>
      <c r="D117" s="110">
        <v>19</v>
      </c>
      <c r="E117" s="109">
        <f>SUM(C117-D117)</f>
        <v>43</v>
      </c>
      <c r="F117" s="109">
        <f>E117*100/C117</f>
        <v>69.354838709677423</v>
      </c>
      <c r="G117" s="81"/>
      <c r="H117" s="81"/>
      <c r="I117" s="83"/>
      <c r="J117" s="84"/>
      <c r="K117" s="85"/>
      <c r="L117" s="85"/>
      <c r="M117" s="85"/>
      <c r="N117" s="86"/>
    </row>
    <row r="118" spans="1:14" s="79" customFormat="1" ht="14.25" customHeight="1">
      <c r="A118" s="80"/>
      <c r="B118" s="81"/>
      <c r="C118" s="81"/>
      <c r="D118" s="82"/>
      <c r="E118" s="81"/>
      <c r="F118" s="81"/>
      <c r="G118" s="81"/>
      <c r="H118" s="81"/>
      <c r="I118" s="83"/>
      <c r="J118" s="84"/>
      <c r="K118" s="85"/>
      <c r="L118" s="85"/>
      <c r="M118" s="85"/>
      <c r="N118" s="86"/>
    </row>
    <row r="119" spans="1:14" s="79" customFormat="1" ht="14.25" customHeight="1">
      <c r="A119" s="90"/>
      <c r="B119" s="91"/>
      <c r="C119" s="91"/>
      <c r="D119" s="92"/>
      <c r="E119" s="91"/>
      <c r="F119" s="91"/>
      <c r="G119" s="103">
        <v>43525</v>
      </c>
      <c r="H119" s="91"/>
      <c r="I119" s="93"/>
      <c r="J119" s="94"/>
      <c r="K119" s="95"/>
      <c r="L119" s="95"/>
      <c r="M119" s="95"/>
      <c r="N119" s="96"/>
    </row>
    <row r="120" spans="1:14" s="79" customFormat="1" ht="14.25" customHeight="1">
      <c r="L120" s="104" t="s">
        <v>107</v>
      </c>
      <c r="M120" s="95"/>
      <c r="N120" s="105">
        <v>0.69</v>
      </c>
    </row>
    <row r="121" spans="1:14" s="79" customFormat="1" ht="14.25" customHeight="1">
      <c r="A121" s="80">
        <v>43553</v>
      </c>
      <c r="B121" s="81" t="s">
        <v>0</v>
      </c>
      <c r="C121" s="81" t="s">
        <v>56</v>
      </c>
      <c r="D121" s="82">
        <v>100</v>
      </c>
      <c r="E121" s="81" t="s">
        <v>2</v>
      </c>
      <c r="F121" s="81">
        <v>31750</v>
      </c>
      <c r="G121" s="81">
        <v>31700</v>
      </c>
      <c r="H121" s="81">
        <v>0</v>
      </c>
      <c r="I121" s="83">
        <v>0</v>
      </c>
      <c r="J121" s="84">
        <f>(IF(E121="SHORT",F121-G121,IF(E121="LONG",G121-F121)))*D121</f>
        <v>5000</v>
      </c>
      <c r="K121" s="85">
        <v>0</v>
      </c>
      <c r="L121" s="85">
        <v>0</v>
      </c>
      <c r="M121" s="85">
        <f>(K121+J121+L121)/D121</f>
        <v>50</v>
      </c>
      <c r="N121" s="86">
        <f>M121*D121</f>
        <v>5000</v>
      </c>
    </row>
    <row r="122" spans="1:14" s="79" customFormat="1" ht="14.25" customHeight="1">
      <c r="A122" s="80">
        <v>43553</v>
      </c>
      <c r="B122" s="81" t="s">
        <v>31</v>
      </c>
      <c r="C122" s="81" t="s">
        <v>53</v>
      </c>
      <c r="D122" s="82">
        <v>100</v>
      </c>
      <c r="E122" s="81" t="s">
        <v>1</v>
      </c>
      <c r="F122" s="81">
        <v>4165</v>
      </c>
      <c r="G122" s="81">
        <v>4185</v>
      </c>
      <c r="H122" s="81">
        <v>4205</v>
      </c>
      <c r="I122" s="83">
        <v>206</v>
      </c>
      <c r="J122" s="84">
        <f t="shared" si="299"/>
        <v>2000</v>
      </c>
      <c r="K122" s="85">
        <f>(IF(E122="SHORT",IF(H122="",0,G122-H122),IF(E122="LONG",IF(H122="",0,H122-G122))))*D122</f>
        <v>2000</v>
      </c>
      <c r="L122" s="85">
        <v>0</v>
      </c>
      <c r="M122" s="85">
        <f t="shared" si="300"/>
        <v>40</v>
      </c>
      <c r="N122" s="86">
        <f t="shared" si="301"/>
        <v>4000</v>
      </c>
    </row>
    <row r="123" spans="1:14" s="79" customFormat="1" ht="14.25" customHeight="1">
      <c r="A123" s="80">
        <v>43553</v>
      </c>
      <c r="B123" s="81" t="s">
        <v>5</v>
      </c>
      <c r="C123" s="81" t="s">
        <v>55</v>
      </c>
      <c r="D123" s="82">
        <v>5000</v>
      </c>
      <c r="E123" s="81" t="s">
        <v>1</v>
      </c>
      <c r="F123" s="81">
        <v>204.5</v>
      </c>
      <c r="G123" s="81">
        <v>205</v>
      </c>
      <c r="H123" s="81">
        <v>205.5</v>
      </c>
      <c r="I123" s="83">
        <v>206</v>
      </c>
      <c r="J123" s="84">
        <f t="shared" si="299"/>
        <v>2500</v>
      </c>
      <c r="K123" s="85">
        <f>(IF(E123="SHORT",IF(H123="",0,G123-H123),IF(E123="LONG",IF(H123="",0,H123-G123))))*D123</f>
        <v>2500</v>
      </c>
      <c r="L123" s="85">
        <v>0</v>
      </c>
      <c r="M123" s="85">
        <f t="shared" si="300"/>
        <v>1</v>
      </c>
      <c r="N123" s="86">
        <f t="shared" si="301"/>
        <v>5000</v>
      </c>
    </row>
    <row r="124" spans="1:14" s="79" customFormat="1" ht="14.25" customHeight="1">
      <c r="A124" s="80">
        <v>43552</v>
      </c>
      <c r="B124" s="81" t="s">
        <v>31</v>
      </c>
      <c r="C124" s="81" t="s">
        <v>53</v>
      </c>
      <c r="D124" s="82">
        <v>100</v>
      </c>
      <c r="E124" s="81" t="s">
        <v>1</v>
      </c>
      <c r="F124" s="81">
        <v>4080</v>
      </c>
      <c r="G124" s="81">
        <v>4105</v>
      </c>
      <c r="H124" s="81">
        <v>0</v>
      </c>
      <c r="I124" s="83">
        <v>0</v>
      </c>
      <c r="J124" s="84">
        <f t="shared" ref="J124" si="302">(IF(E124="SHORT",F124-G124,IF(E124="LONG",G124-F124)))*D124</f>
        <v>2500</v>
      </c>
      <c r="K124" s="85">
        <v>0</v>
      </c>
      <c r="L124" s="85">
        <v>0</v>
      </c>
      <c r="M124" s="85">
        <f t="shared" ref="M124" si="303">(K124+J124+L124)/D124</f>
        <v>25</v>
      </c>
      <c r="N124" s="86">
        <f t="shared" ref="N124" si="304">M124*D124</f>
        <v>2500</v>
      </c>
    </row>
    <row r="125" spans="1:14" s="79" customFormat="1" ht="14.25" customHeight="1">
      <c r="A125" s="80">
        <v>43552</v>
      </c>
      <c r="B125" s="81" t="s">
        <v>6</v>
      </c>
      <c r="C125" s="81" t="s">
        <v>55</v>
      </c>
      <c r="D125" s="82">
        <v>5000</v>
      </c>
      <c r="E125" s="81" t="s">
        <v>1</v>
      </c>
      <c r="F125" s="81">
        <v>139.19999999999999</v>
      </c>
      <c r="G125" s="81">
        <v>138.5</v>
      </c>
      <c r="H125" s="81">
        <v>0</v>
      </c>
      <c r="I125" s="83">
        <v>0</v>
      </c>
      <c r="J125" s="84">
        <f t="shared" ref="J125" si="305">(IF(E125="SHORT",F125-G125,IF(E125="LONG",G125-F125)))*D125</f>
        <v>-3499.9999999999432</v>
      </c>
      <c r="K125" s="85">
        <v>0</v>
      </c>
      <c r="L125" s="85">
        <v>0</v>
      </c>
      <c r="M125" s="85">
        <f t="shared" ref="M125" si="306">(K125+J125+L125)/D125</f>
        <v>-0.69999999999998863</v>
      </c>
      <c r="N125" s="86">
        <f t="shared" ref="N125" si="307">M125*D125</f>
        <v>-3499.9999999999432</v>
      </c>
    </row>
    <row r="126" spans="1:14" s="79" customFormat="1" ht="14.25" customHeight="1">
      <c r="A126" s="80">
        <v>43552</v>
      </c>
      <c r="B126" s="81" t="s">
        <v>0</v>
      </c>
      <c r="C126" s="81" t="s">
        <v>56</v>
      </c>
      <c r="D126" s="82">
        <v>100</v>
      </c>
      <c r="E126" s="81" t="s">
        <v>1</v>
      </c>
      <c r="F126" s="81">
        <v>31950</v>
      </c>
      <c r="G126" s="81">
        <v>32000</v>
      </c>
      <c r="H126" s="81">
        <v>0</v>
      </c>
      <c r="I126" s="83">
        <v>0</v>
      </c>
      <c r="J126" s="84">
        <f t="shared" ref="J126" si="308">(IF(E126="SHORT",F126-G126,IF(E126="LONG",G126-F126)))*D126</f>
        <v>5000</v>
      </c>
      <c r="K126" s="85">
        <v>0</v>
      </c>
      <c r="L126" s="85">
        <v>0</v>
      </c>
      <c r="M126" s="85">
        <f t="shared" ref="M126" si="309">(K126+J126+L126)/D126</f>
        <v>50</v>
      </c>
      <c r="N126" s="86">
        <f t="shared" ref="N126" si="310">M126*D126</f>
        <v>5000</v>
      </c>
    </row>
    <row r="127" spans="1:14" s="79" customFormat="1" ht="14.25" customHeight="1">
      <c r="A127" s="80">
        <v>43552</v>
      </c>
      <c r="B127" s="81" t="s">
        <v>8</v>
      </c>
      <c r="C127" s="81" t="s">
        <v>56</v>
      </c>
      <c r="D127" s="82">
        <v>30</v>
      </c>
      <c r="E127" s="81" t="s">
        <v>1</v>
      </c>
      <c r="F127" s="81">
        <v>37900</v>
      </c>
      <c r="G127" s="81">
        <v>37650</v>
      </c>
      <c r="H127" s="81">
        <v>0</v>
      </c>
      <c r="I127" s="83">
        <v>0</v>
      </c>
      <c r="J127" s="84">
        <f t="shared" ref="J127" si="311">(IF(E127="SHORT",F127-G127,IF(E127="LONG",G127-F127)))*D127</f>
        <v>-7500</v>
      </c>
      <c r="K127" s="85">
        <v>0</v>
      </c>
      <c r="L127" s="85">
        <v>0</v>
      </c>
      <c r="M127" s="85">
        <f t="shared" ref="M127" si="312">(K127+J127+L127)/D127</f>
        <v>-250</v>
      </c>
      <c r="N127" s="86">
        <f t="shared" ref="N127" si="313">M127*D127</f>
        <v>-7500</v>
      </c>
    </row>
    <row r="128" spans="1:14" s="79" customFormat="1" ht="14.25" customHeight="1">
      <c r="A128" s="80">
        <v>43552</v>
      </c>
      <c r="B128" s="81" t="s">
        <v>31</v>
      </c>
      <c r="C128" s="81" t="s">
        <v>53</v>
      </c>
      <c r="D128" s="82">
        <v>100</v>
      </c>
      <c r="E128" s="81" t="s">
        <v>1</v>
      </c>
      <c r="F128" s="81">
        <v>4100</v>
      </c>
      <c r="G128" s="81">
        <v>4070</v>
      </c>
      <c r="H128" s="81">
        <v>0</v>
      </c>
      <c r="I128" s="83">
        <v>0</v>
      </c>
      <c r="J128" s="84">
        <f t="shared" ref="J128" si="314">(IF(E128="SHORT",F128-G128,IF(E128="LONG",G128-F128)))*D128</f>
        <v>-3000</v>
      </c>
      <c r="K128" s="85">
        <v>0</v>
      </c>
      <c r="L128" s="85">
        <v>0</v>
      </c>
      <c r="M128" s="85">
        <f t="shared" ref="M128" si="315">(K128+J128+L128)/D128</f>
        <v>-30</v>
      </c>
      <c r="N128" s="86">
        <f t="shared" ref="N128" si="316">M128*D128</f>
        <v>-3000</v>
      </c>
    </row>
    <row r="129" spans="1:14" s="79" customFormat="1" ht="14.25" customHeight="1">
      <c r="A129" s="80">
        <v>43551</v>
      </c>
      <c r="B129" s="81" t="s">
        <v>0</v>
      </c>
      <c r="C129" s="81" t="s">
        <v>56</v>
      </c>
      <c r="D129" s="82">
        <v>100</v>
      </c>
      <c r="E129" s="81" t="s">
        <v>2</v>
      </c>
      <c r="F129" s="81">
        <v>32150</v>
      </c>
      <c r="G129" s="81">
        <v>32100</v>
      </c>
      <c r="H129" s="81">
        <v>32050</v>
      </c>
      <c r="I129" s="83">
        <v>32000</v>
      </c>
      <c r="J129" s="84">
        <f t="shared" ref="J129" si="317">(IF(E129="SHORT",F129-G129,IF(E129="LONG",G129-F129)))*D129</f>
        <v>5000</v>
      </c>
      <c r="K129" s="85">
        <f>(IF(E129="SHORT",IF(H129="",0,G129-H129),IF(E129="LONG",IF(H129="",0,H129-G129))))*D129</f>
        <v>5000</v>
      </c>
      <c r="L129" s="85">
        <v>2000</v>
      </c>
      <c r="M129" s="85">
        <f t="shared" ref="M129" si="318">(K129+J129+L129)/D129</f>
        <v>120</v>
      </c>
      <c r="N129" s="86">
        <f t="shared" ref="N129" si="319">M129*D129</f>
        <v>12000</v>
      </c>
    </row>
    <row r="130" spans="1:14" s="79" customFormat="1" ht="14.25" customHeight="1">
      <c r="A130" s="80">
        <v>43551</v>
      </c>
      <c r="B130" s="81" t="s">
        <v>31</v>
      </c>
      <c r="C130" s="81" t="s">
        <v>53</v>
      </c>
      <c r="D130" s="82">
        <v>100</v>
      </c>
      <c r="E130" s="81" t="s">
        <v>1</v>
      </c>
      <c r="F130" s="81">
        <v>4125</v>
      </c>
      <c r="G130" s="81">
        <v>4145</v>
      </c>
      <c r="H130" s="81">
        <v>4165</v>
      </c>
      <c r="I130" s="83">
        <v>0</v>
      </c>
      <c r="J130" s="84">
        <f t="shared" ref="J130" si="320">(IF(E130="SHORT",F130-G130,IF(E130="LONG",G130-F130)))*D130</f>
        <v>2000</v>
      </c>
      <c r="K130" s="85">
        <f>(IF(E130="SHORT",IF(H130="",0,G130-H130),IF(E130="LONG",IF(H130="",0,H130-G130))))*D130</f>
        <v>2000</v>
      </c>
      <c r="L130" s="85">
        <v>0</v>
      </c>
      <c r="M130" s="85">
        <f t="shared" ref="M130" si="321">(K130+J130+L130)/D130</f>
        <v>40</v>
      </c>
      <c r="N130" s="86">
        <f t="shared" ref="N130" si="322">M130*D130</f>
        <v>4000</v>
      </c>
    </row>
    <row r="131" spans="1:14" s="79" customFormat="1" ht="14.25" customHeight="1">
      <c r="A131" s="80">
        <v>43551</v>
      </c>
      <c r="B131" s="81" t="s">
        <v>4</v>
      </c>
      <c r="C131" s="81" t="s">
        <v>56</v>
      </c>
      <c r="D131" s="82">
        <v>30</v>
      </c>
      <c r="E131" s="81" t="s">
        <v>2</v>
      </c>
      <c r="F131" s="81">
        <v>38200</v>
      </c>
      <c r="G131" s="81">
        <v>38050</v>
      </c>
      <c r="H131" s="81">
        <v>0</v>
      </c>
      <c r="I131" s="83">
        <v>0</v>
      </c>
      <c r="J131" s="84">
        <f t="shared" ref="J131" si="323">(IF(E131="SHORT",F131-G131,IF(E131="LONG",G131-F131)))*D131</f>
        <v>4500</v>
      </c>
      <c r="K131" s="85">
        <v>0</v>
      </c>
      <c r="L131" s="85">
        <v>0</v>
      </c>
      <c r="M131" s="85">
        <f t="shared" ref="M131" si="324">(K131+J131+L131)/D131</f>
        <v>150</v>
      </c>
      <c r="N131" s="86">
        <f t="shared" ref="N131" si="325">M131*D131</f>
        <v>4500</v>
      </c>
    </row>
    <row r="132" spans="1:14" s="79" customFormat="1" ht="14.25" customHeight="1">
      <c r="A132" s="80">
        <v>43551</v>
      </c>
      <c r="B132" s="81" t="s">
        <v>6</v>
      </c>
      <c r="C132" s="81" t="s">
        <v>55</v>
      </c>
      <c r="D132" s="82">
        <v>5000</v>
      </c>
      <c r="E132" s="81" t="s">
        <v>1</v>
      </c>
      <c r="F132" s="81">
        <v>137.55000000000001</v>
      </c>
      <c r="G132" s="81">
        <v>138</v>
      </c>
      <c r="H132" s="81">
        <v>0</v>
      </c>
      <c r="I132" s="83">
        <v>0</v>
      </c>
      <c r="J132" s="84">
        <f t="shared" ref="J132" si="326">(IF(E132="SHORT",F132-G132,IF(E132="LONG",G132-F132)))*D132</f>
        <v>2249.9999999999432</v>
      </c>
      <c r="K132" s="85">
        <v>0</v>
      </c>
      <c r="L132" s="85">
        <v>0</v>
      </c>
      <c r="M132" s="85">
        <f t="shared" ref="M132" si="327">(K132+J132+L132)/D132</f>
        <v>0.44999999999998863</v>
      </c>
      <c r="N132" s="86">
        <f t="shared" ref="N132" si="328">M132*D132</f>
        <v>2249.9999999999432</v>
      </c>
    </row>
    <row r="133" spans="1:14" s="79" customFormat="1" ht="14.25" customHeight="1">
      <c r="A133" s="80">
        <v>43550</v>
      </c>
      <c r="B133" s="81" t="s">
        <v>0</v>
      </c>
      <c r="C133" s="81" t="s">
        <v>56</v>
      </c>
      <c r="D133" s="82">
        <v>100</v>
      </c>
      <c r="E133" s="81" t="s">
        <v>1</v>
      </c>
      <c r="F133" s="81">
        <v>32130</v>
      </c>
      <c r="G133" s="81">
        <v>32050</v>
      </c>
      <c r="H133" s="81">
        <v>0</v>
      </c>
      <c r="I133" s="83">
        <v>0</v>
      </c>
      <c r="J133" s="84">
        <f t="shared" ref="J133" si="329">(IF(E133="SHORT",F133-G133,IF(E133="LONG",G133-F133)))*D133</f>
        <v>-8000</v>
      </c>
      <c r="K133" s="85">
        <v>0</v>
      </c>
      <c r="L133" s="85">
        <v>0</v>
      </c>
      <c r="M133" s="85">
        <f t="shared" ref="M133" si="330">(K133+J133+L133)/D133</f>
        <v>-80</v>
      </c>
      <c r="N133" s="86">
        <f t="shared" ref="N133" si="331">M133*D133</f>
        <v>-8000</v>
      </c>
    </row>
    <row r="134" spans="1:14" s="79" customFormat="1" ht="14.25" customHeight="1">
      <c r="A134" s="80">
        <v>43550</v>
      </c>
      <c r="B134" s="81" t="s">
        <v>4</v>
      </c>
      <c r="C134" s="81" t="s">
        <v>56</v>
      </c>
      <c r="D134" s="82">
        <v>30</v>
      </c>
      <c r="E134" s="81" t="s">
        <v>1</v>
      </c>
      <c r="F134" s="81">
        <v>38400</v>
      </c>
      <c r="G134" s="81">
        <v>38540</v>
      </c>
      <c r="H134" s="81">
        <v>0</v>
      </c>
      <c r="I134" s="83">
        <v>0</v>
      </c>
      <c r="J134" s="84">
        <f t="shared" ref="J134" si="332">(IF(E134="SHORT",F134-G134,IF(E134="LONG",G134-F134)))*D134</f>
        <v>4200</v>
      </c>
      <c r="K134" s="85">
        <v>0</v>
      </c>
      <c r="L134" s="85">
        <v>0</v>
      </c>
      <c r="M134" s="85">
        <f t="shared" ref="M134" si="333">(K134+J134+L134)/D134</f>
        <v>140</v>
      </c>
      <c r="N134" s="86">
        <f t="shared" ref="N134" si="334">M134*D134</f>
        <v>4200</v>
      </c>
    </row>
    <row r="135" spans="1:14" s="79" customFormat="1" ht="14.25" customHeight="1">
      <c r="A135" s="80">
        <v>43550</v>
      </c>
      <c r="B135" s="81" t="s">
        <v>92</v>
      </c>
      <c r="C135" s="81" t="s">
        <v>55</v>
      </c>
      <c r="D135" s="82">
        <v>5000</v>
      </c>
      <c r="E135" s="81" t="s">
        <v>1</v>
      </c>
      <c r="F135" s="81">
        <v>199.4</v>
      </c>
      <c r="G135" s="81">
        <v>200</v>
      </c>
      <c r="H135" s="81">
        <v>200.5</v>
      </c>
      <c r="I135" s="83">
        <v>0</v>
      </c>
      <c r="J135" s="84">
        <f t="shared" ref="J135" si="335">(IF(E135="SHORT",F135-G135,IF(E135="LONG",G135-F135)))*D135</f>
        <v>2999.9999999999718</v>
      </c>
      <c r="K135" s="85">
        <f>(IF(E135="SHORT",IF(H135="",0,G135-H135),IF(E135="LONG",IF(H135="",0,H135-G135))))*D135</f>
        <v>2500</v>
      </c>
      <c r="L135" s="85">
        <v>0</v>
      </c>
      <c r="M135" s="85">
        <f t="shared" ref="M135" si="336">(K135+J135+L135)/D135</f>
        <v>1.0999999999999943</v>
      </c>
      <c r="N135" s="86">
        <f t="shared" ref="N135" si="337">M135*D135</f>
        <v>5499.9999999999718</v>
      </c>
    </row>
    <row r="136" spans="1:14" s="79" customFormat="1" ht="14.25" customHeight="1">
      <c r="A136" s="80">
        <v>43550</v>
      </c>
      <c r="B136" s="81" t="s">
        <v>31</v>
      </c>
      <c r="C136" s="81" t="s">
        <v>53</v>
      </c>
      <c r="D136" s="82">
        <v>100</v>
      </c>
      <c r="E136" s="81" t="s">
        <v>1</v>
      </c>
      <c r="F136" s="81">
        <v>4100</v>
      </c>
      <c r="G136" s="81">
        <v>4120</v>
      </c>
      <c r="H136" s="81">
        <v>4140</v>
      </c>
      <c r="I136" s="83">
        <v>4140</v>
      </c>
      <c r="J136" s="84">
        <f t="shared" ref="J136" si="338">(IF(E136="SHORT",F136-G136,IF(E136="LONG",G136-F136)))*D136</f>
        <v>2000</v>
      </c>
      <c r="K136" s="85">
        <f>(IF(E136="SHORT",IF(H136="",0,G136-H136),IF(E136="LONG",IF(H136="",0,H136-G136))))*D136</f>
        <v>2000</v>
      </c>
      <c r="L136" s="85">
        <v>2000</v>
      </c>
      <c r="M136" s="85">
        <f t="shared" ref="M136" si="339">(K136+J136+L136)/D136</f>
        <v>60</v>
      </c>
      <c r="N136" s="86">
        <f t="shared" ref="N136" si="340">M136*D136</f>
        <v>6000</v>
      </c>
    </row>
    <row r="137" spans="1:14" s="79" customFormat="1" ht="14.25" customHeight="1">
      <c r="A137" s="80">
        <v>43549</v>
      </c>
      <c r="B137" s="81" t="s">
        <v>5</v>
      </c>
      <c r="C137" s="81" t="s">
        <v>55</v>
      </c>
      <c r="D137" s="82">
        <v>5000</v>
      </c>
      <c r="E137" s="81" t="s">
        <v>1</v>
      </c>
      <c r="F137" s="81">
        <v>196</v>
      </c>
      <c r="G137" s="81">
        <v>196.5</v>
      </c>
      <c r="H137" s="81">
        <v>0</v>
      </c>
      <c r="I137" s="83">
        <v>0</v>
      </c>
      <c r="J137" s="84">
        <f t="shared" ref="J137" si="341">(IF(E137="SHORT",F137-G137,IF(E137="LONG",G137-F137)))*D137</f>
        <v>2500</v>
      </c>
      <c r="K137" s="85">
        <v>0</v>
      </c>
      <c r="L137" s="85">
        <v>0</v>
      </c>
      <c r="M137" s="85">
        <f t="shared" ref="M137" si="342">(K137+J137+L137)/D137</f>
        <v>0.5</v>
      </c>
      <c r="N137" s="86">
        <f t="shared" ref="N137" si="343">M137*D137</f>
        <v>2500</v>
      </c>
    </row>
    <row r="138" spans="1:14" s="79" customFormat="1" ht="14.25" customHeight="1">
      <c r="A138" s="80">
        <v>43549</v>
      </c>
      <c r="B138" s="81" t="s">
        <v>31</v>
      </c>
      <c r="C138" s="81" t="s">
        <v>53</v>
      </c>
      <c r="D138" s="82">
        <v>100</v>
      </c>
      <c r="E138" s="81" t="s">
        <v>1</v>
      </c>
      <c r="F138" s="81">
        <v>4070</v>
      </c>
      <c r="G138" s="81">
        <v>4090</v>
      </c>
      <c r="H138" s="81">
        <v>0</v>
      </c>
      <c r="I138" s="83">
        <v>0</v>
      </c>
      <c r="J138" s="84">
        <f t="shared" ref="J138" si="344">(IF(E138="SHORT",F138-G138,IF(E138="LONG",G138-F138)))*D138</f>
        <v>2000</v>
      </c>
      <c r="K138" s="85">
        <v>0</v>
      </c>
      <c r="L138" s="85">
        <v>0</v>
      </c>
      <c r="M138" s="85">
        <f t="shared" ref="M138" si="345">(K138+J138+L138)/D138</f>
        <v>20</v>
      </c>
      <c r="N138" s="86">
        <f t="shared" ref="N138" si="346">M138*D138</f>
        <v>2000</v>
      </c>
    </row>
    <row r="139" spans="1:14" s="79" customFormat="1" ht="14.25" customHeight="1">
      <c r="A139" s="80">
        <v>43549</v>
      </c>
      <c r="B139" s="81" t="s">
        <v>0</v>
      </c>
      <c r="C139" s="81" t="s">
        <v>56</v>
      </c>
      <c r="D139" s="82">
        <v>100</v>
      </c>
      <c r="E139" s="81" t="s">
        <v>2</v>
      </c>
      <c r="F139" s="81">
        <v>32150</v>
      </c>
      <c r="G139" s="81">
        <v>32100</v>
      </c>
      <c r="H139" s="81">
        <v>0</v>
      </c>
      <c r="I139" s="83">
        <v>0</v>
      </c>
      <c r="J139" s="84">
        <f t="shared" ref="J139" si="347">(IF(E139="SHORT",F139-G139,IF(E139="LONG",G139-F139)))*D139</f>
        <v>5000</v>
      </c>
      <c r="K139" s="85">
        <v>0</v>
      </c>
      <c r="L139" s="85">
        <v>0</v>
      </c>
      <c r="M139" s="85">
        <f t="shared" ref="M139" si="348">(K139+J139+L139)/D139</f>
        <v>50</v>
      </c>
      <c r="N139" s="86">
        <f t="shared" ref="N139" si="349">M139*D139</f>
        <v>5000</v>
      </c>
    </row>
    <row r="140" spans="1:14" s="79" customFormat="1" ht="14.25" customHeight="1">
      <c r="A140" s="80">
        <v>43546</v>
      </c>
      <c r="B140" s="81" t="s">
        <v>31</v>
      </c>
      <c r="C140" s="81" t="s">
        <v>53</v>
      </c>
      <c r="D140" s="82">
        <v>100</v>
      </c>
      <c r="E140" s="81" t="s">
        <v>1</v>
      </c>
      <c r="F140" s="81">
        <v>4125</v>
      </c>
      <c r="G140" s="81">
        <v>4095</v>
      </c>
      <c r="H140" s="81">
        <v>0</v>
      </c>
      <c r="I140" s="83">
        <v>0</v>
      </c>
      <c r="J140" s="84">
        <f t="shared" ref="J140" si="350">(IF(E140="SHORT",F140-G140,IF(E140="LONG",G140-F140)))*D140</f>
        <v>-3000</v>
      </c>
      <c r="K140" s="85">
        <v>0</v>
      </c>
      <c r="L140" s="85">
        <v>0</v>
      </c>
      <c r="M140" s="85">
        <f t="shared" ref="M140" si="351">(K140+J140+L140)/D140</f>
        <v>-30</v>
      </c>
      <c r="N140" s="86">
        <f t="shared" ref="N140" si="352">M140*D140</f>
        <v>-3000</v>
      </c>
    </row>
    <row r="141" spans="1:14" s="79" customFormat="1" ht="14.25" customHeight="1">
      <c r="A141" s="80">
        <v>43546</v>
      </c>
      <c r="B141" s="81" t="s">
        <v>0</v>
      </c>
      <c r="C141" s="81" t="s">
        <v>56</v>
      </c>
      <c r="D141" s="82">
        <v>100</v>
      </c>
      <c r="E141" s="81" t="s">
        <v>1</v>
      </c>
      <c r="F141" s="81">
        <v>31840</v>
      </c>
      <c r="G141" s="81">
        <v>31900</v>
      </c>
      <c r="H141" s="81">
        <v>0</v>
      </c>
      <c r="I141" s="83">
        <v>0</v>
      </c>
      <c r="J141" s="84">
        <f t="shared" ref="J141" si="353">(IF(E141="SHORT",F141-G141,IF(E141="LONG",G141-F141)))*D141</f>
        <v>6000</v>
      </c>
      <c r="K141" s="85">
        <v>0</v>
      </c>
      <c r="L141" s="85">
        <v>0</v>
      </c>
      <c r="M141" s="85">
        <f t="shared" ref="M141" si="354">(K141+J141+L141)/D141</f>
        <v>60</v>
      </c>
      <c r="N141" s="86">
        <f t="shared" ref="N141" si="355">M141*D141</f>
        <v>6000</v>
      </c>
    </row>
    <row r="142" spans="1:14" s="79" customFormat="1" ht="14.25" customHeight="1">
      <c r="A142" s="80">
        <v>43544</v>
      </c>
      <c r="B142" s="81" t="s">
        <v>4</v>
      </c>
      <c r="C142" s="81" t="s">
        <v>56</v>
      </c>
      <c r="D142" s="82">
        <v>30</v>
      </c>
      <c r="E142" s="81" t="s">
        <v>1</v>
      </c>
      <c r="F142" s="81">
        <v>37960</v>
      </c>
      <c r="G142" s="81">
        <v>37860</v>
      </c>
      <c r="H142" s="81">
        <v>0</v>
      </c>
      <c r="I142" s="83">
        <v>0</v>
      </c>
      <c r="J142" s="84">
        <f t="shared" ref="J142" si="356">(IF(E142="SHORT",F142-G142,IF(E142="LONG",G142-F142)))*D142</f>
        <v>-3000</v>
      </c>
      <c r="K142" s="85">
        <v>0</v>
      </c>
      <c r="L142" s="85">
        <v>0</v>
      </c>
      <c r="M142" s="85">
        <f t="shared" ref="M142" si="357">(K142+J142+L142)/D142</f>
        <v>-100</v>
      </c>
      <c r="N142" s="86">
        <f t="shared" ref="N142" si="358">M142*D142</f>
        <v>-3000</v>
      </c>
    </row>
    <row r="143" spans="1:14" s="79" customFormat="1" ht="14.25" customHeight="1">
      <c r="A143" s="80">
        <v>43544</v>
      </c>
      <c r="B143" s="81" t="s">
        <v>0</v>
      </c>
      <c r="C143" s="81" t="s">
        <v>56</v>
      </c>
      <c r="D143" s="82">
        <v>100</v>
      </c>
      <c r="E143" s="81" t="s">
        <v>1</v>
      </c>
      <c r="F143" s="81">
        <v>31770</v>
      </c>
      <c r="G143" s="81">
        <v>31700</v>
      </c>
      <c r="H143" s="81">
        <v>0</v>
      </c>
      <c r="I143" s="83">
        <v>0</v>
      </c>
      <c r="J143" s="84">
        <f t="shared" ref="J143" si="359">(IF(E143="SHORT",F143-G143,IF(E143="LONG",G143-F143)))*D143</f>
        <v>-7000</v>
      </c>
      <c r="K143" s="85">
        <v>0</v>
      </c>
      <c r="L143" s="85">
        <v>0</v>
      </c>
      <c r="M143" s="85">
        <f t="shared" ref="M143" si="360">(K143+J143+L143)/D143</f>
        <v>-70</v>
      </c>
      <c r="N143" s="86">
        <f t="shared" ref="N143" si="361">M143*D143</f>
        <v>-7000</v>
      </c>
    </row>
    <row r="144" spans="1:14" s="79" customFormat="1" ht="14.25" customHeight="1">
      <c r="A144" s="80">
        <v>43544</v>
      </c>
      <c r="B144" s="81" t="s">
        <v>0</v>
      </c>
      <c r="C144" s="81" t="s">
        <v>56</v>
      </c>
      <c r="D144" s="82">
        <v>100</v>
      </c>
      <c r="E144" s="81" t="s">
        <v>1</v>
      </c>
      <c r="F144" s="81">
        <v>31850</v>
      </c>
      <c r="G144" s="81">
        <v>31900</v>
      </c>
      <c r="H144" s="81">
        <v>0</v>
      </c>
      <c r="I144" s="83">
        <v>0</v>
      </c>
      <c r="J144" s="84">
        <f t="shared" ref="J144" si="362">(IF(E144="SHORT",F144-G144,IF(E144="LONG",G144-F144)))*D144</f>
        <v>5000</v>
      </c>
      <c r="K144" s="85">
        <v>0</v>
      </c>
      <c r="L144" s="85">
        <v>0</v>
      </c>
      <c r="M144" s="85">
        <f t="shared" ref="M144" si="363">(K144+J144+L144)/D144</f>
        <v>50</v>
      </c>
      <c r="N144" s="86">
        <f t="shared" ref="N144" si="364">M144*D144</f>
        <v>5000</v>
      </c>
    </row>
    <row r="145" spans="1:14" s="79" customFormat="1" ht="14.25" customHeight="1">
      <c r="A145" s="80">
        <v>43544</v>
      </c>
      <c r="B145" s="81" t="s">
        <v>31</v>
      </c>
      <c r="C145" s="81" t="s">
        <v>53</v>
      </c>
      <c r="D145" s="82">
        <v>100</v>
      </c>
      <c r="E145" s="81" t="s">
        <v>1</v>
      </c>
      <c r="F145" s="81">
        <v>4095</v>
      </c>
      <c r="G145" s="81">
        <v>4065</v>
      </c>
      <c r="H145" s="81">
        <v>0</v>
      </c>
      <c r="I145" s="83">
        <v>0</v>
      </c>
      <c r="J145" s="84">
        <f t="shared" ref="J145" si="365">(IF(E145="SHORT",F145-G145,IF(E145="LONG",G145-F145)))*D145</f>
        <v>-3000</v>
      </c>
      <c r="K145" s="85">
        <v>0</v>
      </c>
      <c r="L145" s="85">
        <v>0</v>
      </c>
      <c r="M145" s="85">
        <f t="shared" ref="M145" si="366">(K145+J145+L145)/D145</f>
        <v>-30</v>
      </c>
      <c r="N145" s="86">
        <f t="shared" ref="N145" si="367">M145*D145</f>
        <v>-3000</v>
      </c>
    </row>
    <row r="146" spans="1:14" s="79" customFormat="1" ht="14.25" customHeight="1">
      <c r="A146" s="80">
        <v>43543</v>
      </c>
      <c r="B146" s="81" t="s">
        <v>0</v>
      </c>
      <c r="C146" s="81" t="s">
        <v>56</v>
      </c>
      <c r="D146" s="82">
        <v>100</v>
      </c>
      <c r="E146" s="81" t="s">
        <v>1</v>
      </c>
      <c r="F146" s="81">
        <v>31950</v>
      </c>
      <c r="G146" s="81">
        <v>32000</v>
      </c>
      <c r="H146" s="81">
        <v>0</v>
      </c>
      <c r="I146" s="83">
        <v>0</v>
      </c>
      <c r="J146" s="84">
        <f t="shared" ref="J146" si="368">(IF(E146="SHORT",F146-G146,IF(E146="LONG",G146-F146)))*D146</f>
        <v>5000</v>
      </c>
      <c r="K146" s="85">
        <v>0</v>
      </c>
      <c r="L146" s="85">
        <v>0</v>
      </c>
      <c r="M146" s="85">
        <f t="shared" ref="M146" si="369">(K146+J146+L146)/D146</f>
        <v>50</v>
      </c>
      <c r="N146" s="86">
        <f t="shared" ref="N146" si="370">M146*D146</f>
        <v>5000</v>
      </c>
    </row>
    <row r="147" spans="1:14" s="79" customFormat="1" ht="14.25" customHeight="1">
      <c r="A147" s="80">
        <v>43543</v>
      </c>
      <c r="B147" s="81" t="s">
        <v>32</v>
      </c>
      <c r="C147" s="81" t="s">
        <v>53</v>
      </c>
      <c r="D147" s="82">
        <v>1250</v>
      </c>
      <c r="E147" s="81" t="s">
        <v>1</v>
      </c>
      <c r="F147" s="81">
        <v>198</v>
      </c>
      <c r="G147" s="81">
        <v>199.8</v>
      </c>
      <c r="H147" s="81">
        <v>0</v>
      </c>
      <c r="I147" s="83">
        <v>0</v>
      </c>
      <c r="J147" s="84">
        <f t="shared" ref="J147" si="371">(IF(E147="SHORT",F147-G147,IF(E147="LONG",G147-F147)))*D147</f>
        <v>2250.0000000000141</v>
      </c>
      <c r="K147" s="85">
        <v>0</v>
      </c>
      <c r="L147" s="85">
        <v>0</v>
      </c>
      <c r="M147" s="85">
        <f t="shared" ref="M147" si="372">(K147+J147+L147)/D147</f>
        <v>1.8000000000000114</v>
      </c>
      <c r="N147" s="86">
        <f t="shared" ref="N147" si="373">M147*D147</f>
        <v>2250.0000000000141</v>
      </c>
    </row>
    <row r="148" spans="1:14" s="79" customFormat="1" ht="14.25" customHeight="1">
      <c r="A148" s="80">
        <v>43543</v>
      </c>
      <c r="B148" s="81" t="s">
        <v>92</v>
      </c>
      <c r="C148" s="81" t="s">
        <v>55</v>
      </c>
      <c r="D148" s="82">
        <v>5000</v>
      </c>
      <c r="E148" s="81" t="s">
        <v>1</v>
      </c>
      <c r="F148" s="81">
        <v>194.5</v>
      </c>
      <c r="G148" s="81">
        <v>195</v>
      </c>
      <c r="H148" s="81">
        <v>195.5</v>
      </c>
      <c r="I148" s="83">
        <v>0</v>
      </c>
      <c r="J148" s="84">
        <f t="shared" ref="J148" si="374">(IF(E148="SHORT",F148-G148,IF(E148="LONG",G148-F148)))*D148</f>
        <v>2500</v>
      </c>
      <c r="K148" s="85">
        <f>(IF(E148="SHORT",IF(H148="",0,G148-H148),IF(E148="LONG",IF(H148="",0,H148-G148))))*D148</f>
        <v>2500</v>
      </c>
      <c r="L148" s="85">
        <v>0</v>
      </c>
      <c r="M148" s="85">
        <f t="shared" ref="M148" si="375">(K148+J148+L148)/D148</f>
        <v>1</v>
      </c>
      <c r="N148" s="86">
        <f t="shared" ref="N148" si="376">M148*D148</f>
        <v>5000</v>
      </c>
    </row>
    <row r="149" spans="1:14" s="79" customFormat="1" ht="14.25" customHeight="1">
      <c r="A149" s="80">
        <v>43543</v>
      </c>
      <c r="B149" s="81" t="s">
        <v>31</v>
      </c>
      <c r="C149" s="81" t="s">
        <v>53</v>
      </c>
      <c r="D149" s="82">
        <v>100</v>
      </c>
      <c r="E149" s="81" t="s">
        <v>1</v>
      </c>
      <c r="F149" s="81">
        <v>4050</v>
      </c>
      <c r="G149" s="81">
        <v>4070</v>
      </c>
      <c r="H149" s="81">
        <v>0</v>
      </c>
      <c r="I149" s="83">
        <v>0</v>
      </c>
      <c r="J149" s="84">
        <f t="shared" ref="J149" si="377">(IF(E149="SHORT",F149-G149,IF(E149="LONG",G149-F149)))*D149</f>
        <v>2000</v>
      </c>
      <c r="K149" s="85">
        <v>0</v>
      </c>
      <c r="L149" s="85">
        <v>0</v>
      </c>
      <c r="M149" s="85">
        <f t="shared" ref="M149" si="378">(K149+J149+L149)/D149</f>
        <v>20</v>
      </c>
      <c r="N149" s="86">
        <f t="shared" ref="N149" si="379">M149*D149</f>
        <v>2000</v>
      </c>
    </row>
    <row r="150" spans="1:14" s="79" customFormat="1" ht="14.25" customHeight="1">
      <c r="A150" s="80">
        <v>43542</v>
      </c>
      <c r="B150" s="81" t="s">
        <v>5</v>
      </c>
      <c r="C150" s="81" t="s">
        <v>55</v>
      </c>
      <c r="D150" s="82">
        <v>5000</v>
      </c>
      <c r="E150" s="81" t="s">
        <v>2</v>
      </c>
      <c r="F150" s="81">
        <v>193</v>
      </c>
      <c r="G150" s="81">
        <v>193.75</v>
      </c>
      <c r="H150" s="81">
        <v>0</v>
      </c>
      <c r="I150" s="83">
        <v>0</v>
      </c>
      <c r="J150" s="84">
        <f t="shared" ref="J150" si="380">(IF(E150="SHORT",F150-G150,IF(E150="LONG",G150-F150)))*D150</f>
        <v>-3750</v>
      </c>
      <c r="K150" s="85">
        <v>0</v>
      </c>
      <c r="L150" s="85">
        <v>0</v>
      </c>
      <c r="M150" s="85">
        <f t="shared" ref="M150" si="381">(K150+J150+L150)/D150</f>
        <v>-0.75</v>
      </c>
      <c r="N150" s="86">
        <f t="shared" ref="N150" si="382">M150*D150</f>
        <v>-3750</v>
      </c>
    </row>
    <row r="151" spans="1:14" s="79" customFormat="1" ht="14.25" customHeight="1">
      <c r="A151" s="80">
        <v>43542</v>
      </c>
      <c r="B151" s="81" t="s">
        <v>0</v>
      </c>
      <c r="C151" s="81" t="s">
        <v>56</v>
      </c>
      <c r="D151" s="82">
        <v>100</v>
      </c>
      <c r="E151" s="81" t="s">
        <v>2</v>
      </c>
      <c r="F151" s="81">
        <v>31665</v>
      </c>
      <c r="G151" s="81">
        <v>31600</v>
      </c>
      <c r="H151" s="81">
        <v>0</v>
      </c>
      <c r="I151" s="83">
        <v>0</v>
      </c>
      <c r="J151" s="84">
        <f t="shared" ref="J151" si="383">(IF(E151="SHORT",F151-G151,IF(E151="LONG",G151-F151)))*D151</f>
        <v>6500</v>
      </c>
      <c r="K151" s="85">
        <v>0</v>
      </c>
      <c r="L151" s="85">
        <v>0</v>
      </c>
      <c r="M151" s="85">
        <f t="shared" ref="M151" si="384">(K151+J151+L151)/D151</f>
        <v>65</v>
      </c>
      <c r="N151" s="86">
        <f t="shared" ref="N151" si="385">M151*D151</f>
        <v>6500</v>
      </c>
    </row>
    <row r="152" spans="1:14" s="79" customFormat="1" ht="14.25" customHeight="1">
      <c r="A152" s="80">
        <v>43542</v>
      </c>
      <c r="B152" s="81" t="s">
        <v>31</v>
      </c>
      <c r="C152" s="81" t="s">
        <v>53</v>
      </c>
      <c r="D152" s="82">
        <v>100</v>
      </c>
      <c r="E152" s="81" t="s">
        <v>1</v>
      </c>
      <c r="F152" s="81">
        <v>4020</v>
      </c>
      <c r="G152" s="81">
        <v>4040</v>
      </c>
      <c r="H152" s="81">
        <v>4060</v>
      </c>
      <c r="I152" s="83">
        <v>0</v>
      </c>
      <c r="J152" s="84">
        <f t="shared" ref="J152" si="386">(IF(E152="SHORT",F152-G152,IF(E152="LONG",G152-F152)))*D152</f>
        <v>2000</v>
      </c>
      <c r="K152" s="85">
        <f>(IF(E152="SHORT",IF(H152="",0,G152-H152),IF(E152="LONG",IF(H152="",0,H152-G152))))*D152</f>
        <v>2000</v>
      </c>
      <c r="L152" s="85">
        <v>0</v>
      </c>
      <c r="M152" s="85">
        <f t="shared" ref="M152" si="387">(K152+J152+L152)/D152</f>
        <v>40</v>
      </c>
      <c r="N152" s="86">
        <f t="shared" ref="N152" si="388">M152*D152</f>
        <v>4000</v>
      </c>
    </row>
    <row r="153" spans="1:14" s="79" customFormat="1" ht="14.25" customHeight="1">
      <c r="A153" s="80">
        <v>43539</v>
      </c>
      <c r="B153" s="81" t="s">
        <v>0</v>
      </c>
      <c r="C153" s="81" t="s">
        <v>56</v>
      </c>
      <c r="D153" s="82">
        <v>100</v>
      </c>
      <c r="E153" s="81" t="s">
        <v>1</v>
      </c>
      <c r="F153" s="81">
        <v>31870</v>
      </c>
      <c r="G153" s="81">
        <v>31930</v>
      </c>
      <c r="H153" s="81">
        <v>0</v>
      </c>
      <c r="I153" s="83">
        <v>0</v>
      </c>
      <c r="J153" s="84">
        <f t="shared" ref="J153:J160" si="389">(IF(E153="SHORT",F153-G153,IF(E153="LONG",G153-F153)))*D153</f>
        <v>6000</v>
      </c>
      <c r="K153" s="85">
        <v>0</v>
      </c>
      <c r="L153" s="85">
        <v>0</v>
      </c>
      <c r="M153" s="85">
        <f t="shared" ref="M153:M160" si="390">(K153+J153+L153)/D153</f>
        <v>60</v>
      </c>
      <c r="N153" s="86">
        <f t="shared" ref="N153:N160" si="391">M153*D153</f>
        <v>6000</v>
      </c>
    </row>
    <row r="154" spans="1:14" s="79" customFormat="1" ht="14.25" customHeight="1">
      <c r="A154" s="80">
        <v>43539</v>
      </c>
      <c r="B154" s="81" t="s">
        <v>31</v>
      </c>
      <c r="C154" s="81" t="s">
        <v>53</v>
      </c>
      <c r="D154" s="82">
        <v>100</v>
      </c>
      <c r="E154" s="81" t="s">
        <v>1</v>
      </c>
      <c r="F154" s="81">
        <v>4070</v>
      </c>
      <c r="G154" s="81">
        <v>4035</v>
      </c>
      <c r="H154" s="81">
        <v>0</v>
      </c>
      <c r="I154" s="83">
        <v>0</v>
      </c>
      <c r="J154" s="84">
        <f t="shared" si="389"/>
        <v>-3500</v>
      </c>
      <c r="K154" s="85">
        <v>0</v>
      </c>
      <c r="L154" s="85">
        <v>0</v>
      </c>
      <c r="M154" s="85">
        <f t="shared" si="390"/>
        <v>-35</v>
      </c>
      <c r="N154" s="86">
        <f t="shared" si="391"/>
        <v>-3500</v>
      </c>
    </row>
    <row r="155" spans="1:14" s="79" customFormat="1" ht="14.25" customHeight="1">
      <c r="A155" s="80">
        <v>43539</v>
      </c>
      <c r="B155" s="81" t="s">
        <v>4</v>
      </c>
      <c r="C155" s="81" t="s">
        <v>56</v>
      </c>
      <c r="D155" s="82">
        <v>30</v>
      </c>
      <c r="E155" s="81" t="s">
        <v>2</v>
      </c>
      <c r="F155" s="81">
        <v>38250</v>
      </c>
      <c r="G155" s="81">
        <v>38150</v>
      </c>
      <c r="H155" s="81">
        <v>0</v>
      </c>
      <c r="I155" s="83">
        <v>0</v>
      </c>
      <c r="J155" s="84">
        <f t="shared" si="389"/>
        <v>3000</v>
      </c>
      <c r="K155" s="85">
        <v>0</v>
      </c>
      <c r="L155" s="85">
        <v>0</v>
      </c>
      <c r="M155" s="85">
        <f t="shared" si="390"/>
        <v>100</v>
      </c>
      <c r="N155" s="86">
        <f t="shared" si="391"/>
        <v>3000</v>
      </c>
    </row>
    <row r="156" spans="1:14" s="79" customFormat="1" ht="14.25" customHeight="1">
      <c r="A156" s="80">
        <v>43539</v>
      </c>
      <c r="B156" s="81" t="s">
        <v>6</v>
      </c>
      <c r="C156" s="81" t="s">
        <v>55</v>
      </c>
      <c r="D156" s="82">
        <v>5000</v>
      </c>
      <c r="E156" s="81" t="s">
        <v>2</v>
      </c>
      <c r="F156" s="81">
        <v>144</v>
      </c>
      <c r="G156" s="81">
        <v>143.5</v>
      </c>
      <c r="H156" s="81">
        <v>143</v>
      </c>
      <c r="I156" s="83">
        <v>142.5</v>
      </c>
      <c r="J156" s="84">
        <f t="shared" si="389"/>
        <v>2500</v>
      </c>
      <c r="K156" s="85">
        <f>(IF(E156="SHORT",IF(H156="",0,G156-H156),IF(E156="LONG",IF(H156="",0,H156-G156))))*D156</f>
        <v>2500</v>
      </c>
      <c r="L156" s="85">
        <f t="shared" ref="L156" si="392">(IF(E156="SHORT",IF(I156="",0,H156-I156),IF(E156="LONG",IF(I156="",0,(I156-H156)))))*D156</f>
        <v>2500</v>
      </c>
      <c r="M156" s="85">
        <f t="shared" si="390"/>
        <v>1.5</v>
      </c>
      <c r="N156" s="86">
        <f t="shared" si="391"/>
        <v>7500</v>
      </c>
    </row>
    <row r="157" spans="1:14" s="79" customFormat="1" ht="14.25" customHeight="1">
      <c r="A157" s="80">
        <v>43538</v>
      </c>
      <c r="B157" s="81" t="s">
        <v>31</v>
      </c>
      <c r="C157" s="81" t="s">
        <v>53</v>
      </c>
      <c r="D157" s="82">
        <v>100</v>
      </c>
      <c r="E157" s="81" t="s">
        <v>1</v>
      </c>
      <c r="F157" s="81">
        <v>4080</v>
      </c>
      <c r="G157" s="81">
        <v>4045</v>
      </c>
      <c r="H157" s="81">
        <v>0</v>
      </c>
      <c r="I157" s="83">
        <v>0</v>
      </c>
      <c r="J157" s="84">
        <f t="shared" ref="J157" si="393">(IF(E157="SHORT",F157-G157,IF(E157="LONG",G157-F157)))*D157</f>
        <v>-3500</v>
      </c>
      <c r="K157" s="85">
        <v>0</v>
      </c>
      <c r="L157" s="85">
        <v>0</v>
      </c>
      <c r="M157" s="85">
        <f t="shared" ref="M157" si="394">(K157+J157+L157)/D157</f>
        <v>-35</v>
      </c>
      <c r="N157" s="86">
        <f t="shared" ref="N157" si="395">M157*D157</f>
        <v>-3500</v>
      </c>
    </row>
    <row r="158" spans="1:14" s="87" customFormat="1" ht="14.25" customHeight="1">
      <c r="A158" s="80">
        <v>43538</v>
      </c>
      <c r="B158" s="81" t="s">
        <v>6</v>
      </c>
      <c r="C158" s="81" t="s">
        <v>55</v>
      </c>
      <c r="D158" s="82">
        <v>5000</v>
      </c>
      <c r="E158" s="81" t="s">
        <v>1</v>
      </c>
      <c r="F158" s="81">
        <v>147</v>
      </c>
      <c r="G158" s="81">
        <v>147.5</v>
      </c>
      <c r="H158" s="81">
        <v>0</v>
      </c>
      <c r="I158" s="83">
        <v>0</v>
      </c>
      <c r="J158" s="84">
        <f t="shared" ref="J158" si="396">(IF(E158="SHORT",F158-G158,IF(E158="LONG",G158-F158)))*D158</f>
        <v>2500</v>
      </c>
      <c r="K158" s="85">
        <v>0</v>
      </c>
      <c r="L158" s="85">
        <v>0</v>
      </c>
      <c r="M158" s="85">
        <f t="shared" ref="M158" si="397">(K158+J158+L158)/D158</f>
        <v>0.5</v>
      </c>
      <c r="N158" s="86">
        <f t="shared" ref="N158" si="398">M158*D158</f>
        <v>2500</v>
      </c>
    </row>
    <row r="159" spans="1:14" s="79" customFormat="1" ht="14.25" customHeight="1">
      <c r="A159" s="80">
        <v>43538</v>
      </c>
      <c r="B159" s="81" t="s">
        <v>0</v>
      </c>
      <c r="C159" s="81" t="s">
        <v>56</v>
      </c>
      <c r="D159" s="82">
        <v>100</v>
      </c>
      <c r="E159" s="81" t="s">
        <v>1</v>
      </c>
      <c r="F159" s="81">
        <v>31940</v>
      </c>
      <c r="G159" s="81">
        <v>31860</v>
      </c>
      <c r="H159" s="81">
        <v>0</v>
      </c>
      <c r="I159" s="83">
        <v>0</v>
      </c>
      <c r="J159" s="84">
        <f t="shared" ref="J159" si="399">(IF(E159="SHORT",F159-G159,IF(E159="LONG",G159-F159)))*D159</f>
        <v>-8000</v>
      </c>
      <c r="K159" s="85">
        <v>0</v>
      </c>
      <c r="L159" s="85">
        <v>0</v>
      </c>
      <c r="M159" s="85">
        <f t="shared" ref="M159" si="400">(K159+J159+L159)/D159</f>
        <v>-80</v>
      </c>
      <c r="N159" s="86">
        <f t="shared" ref="N159" si="401">M159*D159</f>
        <v>-8000</v>
      </c>
    </row>
    <row r="160" spans="1:14" s="79" customFormat="1" ht="14.25" customHeight="1">
      <c r="A160" s="80">
        <v>43538</v>
      </c>
      <c r="B160" s="81" t="s">
        <v>31</v>
      </c>
      <c r="C160" s="81" t="s">
        <v>53</v>
      </c>
      <c r="D160" s="82">
        <v>100</v>
      </c>
      <c r="E160" s="81" t="s">
        <v>1</v>
      </c>
      <c r="F160" s="81">
        <v>4080</v>
      </c>
      <c r="G160" s="81">
        <v>4045</v>
      </c>
      <c r="H160" s="81">
        <v>0</v>
      </c>
      <c r="I160" s="83">
        <v>0</v>
      </c>
      <c r="J160" s="84">
        <f t="shared" si="389"/>
        <v>-3500</v>
      </c>
      <c r="K160" s="85">
        <v>0</v>
      </c>
      <c r="L160" s="85">
        <v>0</v>
      </c>
      <c r="M160" s="85">
        <f t="shared" si="390"/>
        <v>-35</v>
      </c>
      <c r="N160" s="86">
        <f t="shared" si="391"/>
        <v>-3500</v>
      </c>
    </row>
    <row r="161" spans="1:14" s="79" customFormat="1" ht="14.25" customHeight="1">
      <c r="A161" s="80">
        <v>43537</v>
      </c>
      <c r="B161" s="81" t="s">
        <v>31</v>
      </c>
      <c r="C161" s="81" t="s">
        <v>53</v>
      </c>
      <c r="D161" s="82">
        <v>100</v>
      </c>
      <c r="E161" s="81" t="s">
        <v>1</v>
      </c>
      <c r="F161" s="81">
        <v>3985</v>
      </c>
      <c r="G161" s="81">
        <v>4010</v>
      </c>
      <c r="H161" s="81">
        <v>4030</v>
      </c>
      <c r="I161" s="83">
        <v>0</v>
      </c>
      <c r="J161" s="84">
        <f t="shared" ref="J161" si="402">(IF(E161="SHORT",F161-G161,IF(E161="LONG",G161-F161)))*D161</f>
        <v>2500</v>
      </c>
      <c r="K161" s="85">
        <f>(IF(E161="SHORT",IF(H161="",0,G161-H161),IF(E161="LONG",IF(H161="",0,H161-G161))))*D161</f>
        <v>2000</v>
      </c>
      <c r="L161" s="85">
        <v>0</v>
      </c>
      <c r="M161" s="85">
        <f t="shared" ref="M161" si="403">(K161+J161+L161)/D161</f>
        <v>45</v>
      </c>
      <c r="N161" s="86">
        <f t="shared" ref="N161" si="404">M161*D161</f>
        <v>4500</v>
      </c>
    </row>
    <row r="162" spans="1:14" s="79" customFormat="1" ht="14.25" customHeight="1">
      <c r="A162" s="80">
        <v>43537</v>
      </c>
      <c r="B162" s="81" t="s">
        <v>6</v>
      </c>
      <c r="C162" s="81" t="s">
        <v>55</v>
      </c>
      <c r="D162" s="82">
        <v>5000</v>
      </c>
      <c r="E162" s="81" t="s">
        <v>1</v>
      </c>
      <c r="F162" s="81">
        <v>147</v>
      </c>
      <c r="G162" s="81">
        <v>147.5</v>
      </c>
      <c r="H162" s="81">
        <v>148</v>
      </c>
      <c r="I162" s="83">
        <v>0</v>
      </c>
      <c r="J162" s="84">
        <f t="shared" ref="J162" si="405">(IF(E162="SHORT",F162-G162,IF(E162="LONG",G162-F162)))*D162</f>
        <v>2500</v>
      </c>
      <c r="K162" s="85">
        <f>(IF(E162="SHORT",IF(H162="",0,G162-H162),IF(E162="LONG",IF(H162="",0,H162-G162))))*D162</f>
        <v>2500</v>
      </c>
      <c r="L162" s="85">
        <v>0</v>
      </c>
      <c r="M162" s="85">
        <f t="shared" ref="M162" si="406">(K162+J162+L162)/D162</f>
        <v>1</v>
      </c>
      <c r="N162" s="86">
        <f t="shared" ref="N162" si="407">M162*D162</f>
        <v>5000</v>
      </c>
    </row>
    <row r="163" spans="1:14" s="79" customFormat="1" ht="14.25" customHeight="1">
      <c r="A163" s="80">
        <v>43537</v>
      </c>
      <c r="B163" s="81" t="s">
        <v>0</v>
      </c>
      <c r="C163" s="81" t="s">
        <v>56</v>
      </c>
      <c r="D163" s="82">
        <v>100</v>
      </c>
      <c r="E163" s="81" t="s">
        <v>1</v>
      </c>
      <c r="F163" s="81">
        <v>32130</v>
      </c>
      <c r="G163" s="81">
        <v>32200</v>
      </c>
      <c r="H163" s="81">
        <v>0</v>
      </c>
      <c r="I163" s="83">
        <v>0</v>
      </c>
      <c r="J163" s="84">
        <f t="shared" ref="J163" si="408">(IF(E163="SHORT",F163-G163,IF(E163="LONG",G163-F163)))*D163</f>
        <v>7000</v>
      </c>
      <c r="K163" s="85">
        <v>0</v>
      </c>
      <c r="L163" s="85">
        <v>0</v>
      </c>
      <c r="M163" s="85">
        <f t="shared" ref="M163" si="409">(K163+J163+L163)/D163</f>
        <v>70</v>
      </c>
      <c r="N163" s="86">
        <f t="shared" ref="N163" si="410">M163*D163</f>
        <v>7000</v>
      </c>
    </row>
    <row r="164" spans="1:14" s="79" customFormat="1" ht="14.25" customHeight="1">
      <c r="A164" s="80">
        <v>43537</v>
      </c>
      <c r="B164" s="81" t="s">
        <v>4</v>
      </c>
      <c r="C164" s="81" t="s">
        <v>56</v>
      </c>
      <c r="D164" s="82">
        <v>30</v>
      </c>
      <c r="E164" s="81" t="s">
        <v>1</v>
      </c>
      <c r="F164" s="81">
        <v>38800</v>
      </c>
      <c r="G164" s="81">
        <v>38950</v>
      </c>
      <c r="H164" s="81">
        <v>0</v>
      </c>
      <c r="I164" s="83">
        <v>0</v>
      </c>
      <c r="J164" s="84">
        <f t="shared" ref="J164" si="411">(IF(E164="SHORT",F164-G164,IF(E164="LONG",G164-F164)))*D164</f>
        <v>4500</v>
      </c>
      <c r="K164" s="85">
        <v>0</v>
      </c>
      <c r="L164" s="85">
        <v>0</v>
      </c>
      <c r="M164" s="85">
        <f t="shared" ref="M164" si="412">(K164+J164+L164)/D164</f>
        <v>150</v>
      </c>
      <c r="N164" s="86">
        <f t="shared" ref="N164" si="413">M164*D164</f>
        <v>4500</v>
      </c>
    </row>
    <row r="165" spans="1:14" s="79" customFormat="1" ht="14.25" customHeight="1">
      <c r="A165" s="80">
        <v>43536</v>
      </c>
      <c r="B165" s="81" t="s">
        <v>0</v>
      </c>
      <c r="C165" s="81" t="s">
        <v>56</v>
      </c>
      <c r="D165" s="82">
        <v>100</v>
      </c>
      <c r="E165" s="81" t="s">
        <v>2</v>
      </c>
      <c r="F165" s="81">
        <v>31970</v>
      </c>
      <c r="G165" s="81">
        <v>31900</v>
      </c>
      <c r="H165" s="81">
        <v>0</v>
      </c>
      <c r="I165" s="83">
        <v>0</v>
      </c>
      <c r="J165" s="84">
        <f t="shared" ref="J165" si="414">(IF(E165="SHORT",F165-G165,IF(E165="LONG",G165-F165)))*D165</f>
        <v>7000</v>
      </c>
      <c r="K165" s="85">
        <v>0</v>
      </c>
      <c r="L165" s="85">
        <v>0</v>
      </c>
      <c r="M165" s="85">
        <f t="shared" ref="M165" si="415">(K165+J165+L165)/D165</f>
        <v>70</v>
      </c>
      <c r="N165" s="86">
        <f t="shared" ref="N165" si="416">M165*D165</f>
        <v>7000</v>
      </c>
    </row>
    <row r="166" spans="1:14" s="79" customFormat="1" ht="14.25" customHeight="1">
      <c r="A166" s="80">
        <v>43536</v>
      </c>
      <c r="B166" s="81" t="s">
        <v>4</v>
      </c>
      <c r="C166" s="81" t="s">
        <v>56</v>
      </c>
      <c r="D166" s="82">
        <v>30</v>
      </c>
      <c r="E166" s="81" t="s">
        <v>2</v>
      </c>
      <c r="F166" s="81">
        <v>38630</v>
      </c>
      <c r="G166" s="81">
        <v>38800</v>
      </c>
      <c r="H166" s="81">
        <v>0</v>
      </c>
      <c r="I166" s="83">
        <v>0</v>
      </c>
      <c r="J166" s="84">
        <f t="shared" ref="J166" si="417">(IF(E166="SHORT",F166-G166,IF(E166="LONG",G166-F166)))*D166</f>
        <v>-5100</v>
      </c>
      <c r="K166" s="85">
        <v>0</v>
      </c>
      <c r="L166" s="85">
        <v>0</v>
      </c>
      <c r="M166" s="85">
        <f t="shared" ref="M166" si="418">(K166+J166+L166)/D166</f>
        <v>-170</v>
      </c>
      <c r="N166" s="86">
        <f t="shared" ref="N166" si="419">M166*D166</f>
        <v>-5100</v>
      </c>
    </row>
    <row r="167" spans="1:14" s="79" customFormat="1" ht="14.25" customHeight="1">
      <c r="A167" s="80">
        <v>43536</v>
      </c>
      <c r="B167" s="81" t="s">
        <v>5</v>
      </c>
      <c r="C167" s="81" t="s">
        <v>55</v>
      </c>
      <c r="D167" s="82">
        <v>5000</v>
      </c>
      <c r="E167" s="81" t="s">
        <v>1</v>
      </c>
      <c r="F167" s="81">
        <v>194.85</v>
      </c>
      <c r="G167" s="81">
        <v>195.5</v>
      </c>
      <c r="H167" s="81">
        <v>196</v>
      </c>
      <c r="I167" s="83">
        <v>0</v>
      </c>
      <c r="J167" s="84">
        <f t="shared" ref="J167" si="420">(IF(E167="SHORT",F167-G167,IF(E167="LONG",G167-F167)))*D167</f>
        <v>3250.0000000000282</v>
      </c>
      <c r="K167" s="85">
        <f>(IF(E167="SHORT",IF(H167="",0,G167-H167),IF(E167="LONG",IF(H167="",0,H167-G167))))*D167</f>
        <v>2500</v>
      </c>
      <c r="L167" s="85">
        <v>0</v>
      </c>
      <c r="M167" s="85">
        <f t="shared" ref="M167" si="421">(K167+J167+L167)/D167</f>
        <v>1.1500000000000057</v>
      </c>
      <c r="N167" s="86">
        <f t="shared" ref="N167" si="422">M167*D167</f>
        <v>5750.0000000000282</v>
      </c>
    </row>
    <row r="168" spans="1:14" s="79" customFormat="1" ht="14.25" customHeight="1">
      <c r="A168" s="80">
        <v>43536</v>
      </c>
      <c r="B168" s="81" t="s">
        <v>31</v>
      </c>
      <c r="C168" s="81" t="s">
        <v>53</v>
      </c>
      <c r="D168" s="82">
        <v>100</v>
      </c>
      <c r="E168" s="81" t="s">
        <v>1</v>
      </c>
      <c r="F168" s="81">
        <v>3980</v>
      </c>
      <c r="G168" s="81">
        <v>4000</v>
      </c>
      <c r="H168" s="81">
        <v>0</v>
      </c>
      <c r="I168" s="83">
        <v>0</v>
      </c>
      <c r="J168" s="84">
        <f t="shared" ref="J168" si="423">(IF(E168="SHORT",F168-G168,IF(E168="LONG",G168-F168)))*D168</f>
        <v>2000</v>
      </c>
      <c r="K168" s="85">
        <v>0</v>
      </c>
      <c r="L168" s="85">
        <v>0</v>
      </c>
      <c r="M168" s="85">
        <f t="shared" ref="M168" si="424">(K168+J168+L168)/D168</f>
        <v>20</v>
      </c>
      <c r="N168" s="86">
        <f t="shared" ref="N168" si="425">M168*D168</f>
        <v>2000</v>
      </c>
    </row>
    <row r="169" spans="1:14" s="79" customFormat="1" ht="14.25" customHeight="1">
      <c r="A169" s="80">
        <v>43535</v>
      </c>
      <c r="B169" s="81" t="s">
        <v>0</v>
      </c>
      <c r="C169" s="81" t="s">
        <v>56</v>
      </c>
      <c r="D169" s="82">
        <v>100</v>
      </c>
      <c r="E169" s="81" t="s">
        <v>2</v>
      </c>
      <c r="F169" s="81">
        <v>32070</v>
      </c>
      <c r="G169" s="81">
        <v>32010</v>
      </c>
      <c r="H169" s="81">
        <v>0</v>
      </c>
      <c r="I169" s="83">
        <v>0</v>
      </c>
      <c r="J169" s="84">
        <f t="shared" ref="J169" si="426">(IF(E169="SHORT",F169-G169,IF(E169="LONG",G169-F169)))*D169</f>
        <v>6000</v>
      </c>
      <c r="K169" s="85">
        <v>0</v>
      </c>
      <c r="L169" s="85">
        <v>0</v>
      </c>
      <c r="M169" s="85">
        <f t="shared" ref="M169" si="427">(K169+J169+L169)/D169</f>
        <v>60</v>
      </c>
      <c r="N169" s="86">
        <f t="shared" ref="N169" si="428">M169*D169</f>
        <v>6000</v>
      </c>
    </row>
    <row r="170" spans="1:14" s="79" customFormat="1" ht="14.25" customHeight="1">
      <c r="A170" s="80">
        <v>43535</v>
      </c>
      <c r="B170" s="81" t="s">
        <v>4</v>
      </c>
      <c r="C170" s="81" t="s">
        <v>56</v>
      </c>
      <c r="D170" s="82">
        <v>30</v>
      </c>
      <c r="E170" s="81" t="s">
        <v>2</v>
      </c>
      <c r="F170" s="81">
        <v>38630</v>
      </c>
      <c r="G170" s="81">
        <v>38530</v>
      </c>
      <c r="H170" s="81">
        <v>38350</v>
      </c>
      <c r="I170" s="83">
        <v>0</v>
      </c>
      <c r="J170" s="84">
        <f t="shared" ref="J170" si="429">(IF(E170="SHORT",F170-G170,IF(E170="LONG",G170-F170)))*D170</f>
        <v>3000</v>
      </c>
      <c r="K170" s="85">
        <f>(IF(E170="SHORT",IF(H170="",0,G170-H170),IF(E170="LONG",IF(H170="",0,H170-G170))))*D170</f>
        <v>5400</v>
      </c>
      <c r="L170" s="85">
        <v>0</v>
      </c>
      <c r="M170" s="85">
        <f t="shared" ref="M170" si="430">(K170+J170+L170)/D170</f>
        <v>280</v>
      </c>
      <c r="N170" s="86">
        <f t="shared" ref="N170" si="431">M170*D170</f>
        <v>8400</v>
      </c>
    </row>
    <row r="171" spans="1:14" s="79" customFormat="1" ht="14.25" customHeight="1">
      <c r="A171" s="80">
        <v>43535</v>
      </c>
      <c r="B171" s="81" t="s">
        <v>31</v>
      </c>
      <c r="C171" s="81" t="s">
        <v>53</v>
      </c>
      <c r="D171" s="82">
        <v>100</v>
      </c>
      <c r="E171" s="81" t="s">
        <v>1</v>
      </c>
      <c r="F171" s="81">
        <v>3955</v>
      </c>
      <c r="G171" s="81">
        <v>3975</v>
      </c>
      <c r="H171" s="81">
        <v>0</v>
      </c>
      <c r="I171" s="83">
        <v>0</v>
      </c>
      <c r="J171" s="84">
        <f t="shared" ref="J171" si="432">(IF(E171="SHORT",F171-G171,IF(E171="LONG",G171-F171)))*D171</f>
        <v>2000</v>
      </c>
      <c r="K171" s="85">
        <v>0</v>
      </c>
      <c r="L171" s="85">
        <v>0</v>
      </c>
      <c r="M171" s="85">
        <f t="shared" ref="M171" si="433">(K171+J171+L171)/D171</f>
        <v>20</v>
      </c>
      <c r="N171" s="86">
        <f t="shared" ref="N171" si="434">M171*D171</f>
        <v>2000</v>
      </c>
    </row>
    <row r="172" spans="1:14" s="79" customFormat="1" ht="14.25" customHeight="1">
      <c r="A172" s="80">
        <v>43532</v>
      </c>
      <c r="B172" s="81" t="s">
        <v>31</v>
      </c>
      <c r="C172" s="81" t="s">
        <v>53</v>
      </c>
      <c r="D172" s="82">
        <v>100</v>
      </c>
      <c r="E172" s="81" t="s">
        <v>1</v>
      </c>
      <c r="F172" s="81">
        <v>3910</v>
      </c>
      <c r="G172" s="81">
        <v>3875</v>
      </c>
      <c r="H172" s="81">
        <v>0</v>
      </c>
      <c r="I172" s="83">
        <v>0</v>
      </c>
      <c r="J172" s="84">
        <f t="shared" ref="J172" si="435">(IF(E172="SHORT",F172-G172,IF(E172="LONG",G172-F172)))*D172</f>
        <v>-3500</v>
      </c>
      <c r="K172" s="85">
        <v>0</v>
      </c>
      <c r="L172" s="85">
        <v>0</v>
      </c>
      <c r="M172" s="85">
        <f t="shared" ref="M172" si="436">(K172+J172+L172)/D172</f>
        <v>-35</v>
      </c>
      <c r="N172" s="86">
        <f t="shared" ref="N172" si="437">M172*D172</f>
        <v>-3500</v>
      </c>
    </row>
    <row r="173" spans="1:14" s="79" customFormat="1" ht="14.25" customHeight="1">
      <c r="A173" s="80">
        <v>43532</v>
      </c>
      <c r="B173" s="81" t="s">
        <v>32</v>
      </c>
      <c r="C173" s="81" t="s">
        <v>53</v>
      </c>
      <c r="D173" s="82">
        <v>1250</v>
      </c>
      <c r="E173" s="81" t="s">
        <v>1</v>
      </c>
      <c r="F173" s="81">
        <v>202.6</v>
      </c>
      <c r="G173" s="81">
        <v>199.5</v>
      </c>
      <c r="H173" s="81">
        <v>0</v>
      </c>
      <c r="I173" s="83">
        <v>0</v>
      </c>
      <c r="J173" s="84">
        <f t="shared" ref="J173" si="438">(IF(E173="SHORT",F173-G173,IF(E173="LONG",G173-F173)))*D173</f>
        <v>-3874.9999999999927</v>
      </c>
      <c r="K173" s="85">
        <v>0</v>
      </c>
      <c r="L173" s="85">
        <v>0</v>
      </c>
      <c r="M173" s="85">
        <f t="shared" ref="M173" si="439">(K173+J173+L173)/D173</f>
        <v>-3.0999999999999943</v>
      </c>
      <c r="N173" s="86">
        <f t="shared" ref="N173" si="440">M173*D173</f>
        <v>-3874.9999999999927</v>
      </c>
    </row>
    <row r="174" spans="1:14" s="79" customFormat="1" ht="14.25" customHeight="1">
      <c r="A174" s="80">
        <v>43532</v>
      </c>
      <c r="B174" s="81" t="s">
        <v>6</v>
      </c>
      <c r="C174" s="81" t="s">
        <v>55</v>
      </c>
      <c r="D174" s="82">
        <v>5000</v>
      </c>
      <c r="E174" s="81" t="s">
        <v>1</v>
      </c>
      <c r="F174" s="81">
        <v>146</v>
      </c>
      <c r="G174" s="81">
        <v>147</v>
      </c>
      <c r="H174" s="81">
        <v>0</v>
      </c>
      <c r="I174" s="83">
        <v>0</v>
      </c>
      <c r="J174" s="84">
        <f t="shared" ref="J174:J176" si="441">(IF(E174="SHORT",F174-G174,IF(E174="LONG",G174-F174)))*D174</f>
        <v>5000</v>
      </c>
      <c r="K174" s="85">
        <v>0</v>
      </c>
      <c r="L174" s="85">
        <v>0</v>
      </c>
      <c r="M174" s="85">
        <f t="shared" ref="M174" si="442">(K174+J174+L174)/D174</f>
        <v>1</v>
      </c>
      <c r="N174" s="86">
        <f t="shared" ref="N174" si="443">M174*D174</f>
        <v>5000</v>
      </c>
    </row>
    <row r="175" spans="1:14" s="79" customFormat="1" ht="14.25" customHeight="1">
      <c r="A175" s="80">
        <v>43532</v>
      </c>
      <c r="B175" s="81" t="s">
        <v>4</v>
      </c>
      <c r="C175" s="81" t="s">
        <v>56</v>
      </c>
      <c r="D175" s="82">
        <v>100</v>
      </c>
      <c r="E175" s="81" t="s">
        <v>1</v>
      </c>
      <c r="F175" s="81">
        <v>38220</v>
      </c>
      <c r="G175" s="81">
        <v>38220</v>
      </c>
      <c r="H175" s="81">
        <v>0</v>
      </c>
      <c r="I175" s="83">
        <v>0</v>
      </c>
      <c r="J175" s="84">
        <v>0</v>
      </c>
      <c r="K175" s="85">
        <v>0</v>
      </c>
      <c r="L175" s="85">
        <v>0</v>
      </c>
      <c r="M175" s="85">
        <f t="shared" ref="M175" si="444">(K175+J175+L175)/D175</f>
        <v>0</v>
      </c>
      <c r="N175" s="86">
        <f t="shared" ref="N175" si="445">M175*D175</f>
        <v>0</v>
      </c>
    </row>
    <row r="176" spans="1:14" s="79" customFormat="1" ht="14.25" customHeight="1">
      <c r="A176" s="80">
        <v>43532</v>
      </c>
      <c r="B176" s="81" t="s">
        <v>4</v>
      </c>
      <c r="C176" s="81" t="s">
        <v>56</v>
      </c>
      <c r="D176" s="82">
        <v>100</v>
      </c>
      <c r="E176" s="81" t="s">
        <v>1</v>
      </c>
      <c r="F176" s="81">
        <v>38250</v>
      </c>
      <c r="G176" s="81">
        <v>38350</v>
      </c>
      <c r="H176" s="81">
        <v>38450</v>
      </c>
      <c r="I176" s="83">
        <v>0</v>
      </c>
      <c r="J176" s="84">
        <f t="shared" si="441"/>
        <v>10000</v>
      </c>
      <c r="K176" s="85">
        <f>(IF(E176="SHORT",IF(H176="",0,G176-H176),IF(E176="LONG",IF(H176="",0,H176-G176))))*D176</f>
        <v>10000</v>
      </c>
      <c r="L176" s="85">
        <v>0</v>
      </c>
      <c r="M176" s="85">
        <f t="shared" ref="M176" si="446">(K176+J176+L176)/D176</f>
        <v>200</v>
      </c>
      <c r="N176" s="86">
        <f t="shared" ref="N176" si="447">M176*D176</f>
        <v>20000</v>
      </c>
    </row>
    <row r="177" spans="1:14" s="79" customFormat="1" ht="14.25" customHeight="1">
      <c r="A177" s="80">
        <v>43531</v>
      </c>
      <c r="B177" s="81" t="s">
        <v>0</v>
      </c>
      <c r="C177" s="81" t="s">
        <v>56</v>
      </c>
      <c r="D177" s="82">
        <v>100</v>
      </c>
      <c r="E177" s="81" t="s">
        <v>2</v>
      </c>
      <c r="F177" s="81">
        <v>31860</v>
      </c>
      <c r="G177" s="81">
        <v>31800</v>
      </c>
      <c r="H177" s="81">
        <v>0</v>
      </c>
      <c r="I177" s="83">
        <v>0</v>
      </c>
      <c r="J177" s="84">
        <f t="shared" ref="J177" si="448">(IF(E177="SHORT",F177-G177,IF(E177="LONG",G177-F177)))*D177</f>
        <v>6000</v>
      </c>
      <c r="K177" s="85">
        <v>0</v>
      </c>
      <c r="L177" s="85">
        <v>0</v>
      </c>
      <c r="M177" s="85">
        <f t="shared" ref="M177" si="449">(K177+J177+L177)/D177</f>
        <v>60</v>
      </c>
      <c r="N177" s="86">
        <f t="shared" ref="N177" si="450">M177*D177</f>
        <v>6000</v>
      </c>
    </row>
    <row r="178" spans="1:14" s="79" customFormat="1" ht="14.25" customHeight="1">
      <c r="A178" s="80">
        <v>43531</v>
      </c>
      <c r="B178" s="81" t="s">
        <v>4</v>
      </c>
      <c r="C178" s="81" t="s">
        <v>56</v>
      </c>
      <c r="D178" s="82">
        <v>30</v>
      </c>
      <c r="E178" s="81" t="s">
        <v>1</v>
      </c>
      <c r="F178" s="81">
        <v>38200</v>
      </c>
      <c r="G178" s="81">
        <v>38000</v>
      </c>
      <c r="H178" s="81">
        <v>0</v>
      </c>
      <c r="I178" s="83">
        <v>0</v>
      </c>
      <c r="J178" s="84">
        <f t="shared" ref="J178" si="451">(IF(E178="SHORT",F178-G178,IF(E178="LONG",G178-F178)))*D178</f>
        <v>-6000</v>
      </c>
      <c r="K178" s="85">
        <v>0</v>
      </c>
      <c r="L178" s="85">
        <v>0</v>
      </c>
      <c r="M178" s="85">
        <f t="shared" ref="M178" si="452">(K178+J178+L178)/D178</f>
        <v>-200</v>
      </c>
      <c r="N178" s="86">
        <f t="shared" ref="N178" si="453">M178*D178</f>
        <v>-6000</v>
      </c>
    </row>
    <row r="179" spans="1:14" s="79" customFormat="1" ht="14.25" customHeight="1">
      <c r="A179" s="80">
        <v>43531</v>
      </c>
      <c r="B179" s="81" t="s">
        <v>31</v>
      </c>
      <c r="C179" s="81" t="s">
        <v>53</v>
      </c>
      <c r="D179" s="82">
        <v>100</v>
      </c>
      <c r="E179" s="81" t="s">
        <v>1</v>
      </c>
      <c r="F179" s="81">
        <v>3965</v>
      </c>
      <c r="G179" s="81">
        <v>3985</v>
      </c>
      <c r="H179" s="81">
        <v>0</v>
      </c>
      <c r="I179" s="83">
        <v>0</v>
      </c>
      <c r="J179" s="84">
        <f t="shared" ref="J179" si="454">(IF(E179="SHORT",F179-G179,IF(E179="LONG",G179-F179)))*D179</f>
        <v>2000</v>
      </c>
      <c r="K179" s="85">
        <v>0</v>
      </c>
      <c r="L179" s="85">
        <v>0</v>
      </c>
      <c r="M179" s="85">
        <f t="shared" ref="M179" si="455">(K179+J179+L179)/D179</f>
        <v>20</v>
      </c>
      <c r="N179" s="86">
        <f t="shared" ref="N179" si="456">M179*D179</f>
        <v>2000</v>
      </c>
    </row>
    <row r="180" spans="1:14" s="79" customFormat="1" ht="14.25" customHeight="1">
      <c r="A180" s="80">
        <v>43530</v>
      </c>
      <c r="B180" s="81" t="s">
        <v>0</v>
      </c>
      <c r="C180" s="81" t="s">
        <v>56</v>
      </c>
      <c r="D180" s="82">
        <v>100</v>
      </c>
      <c r="E180" s="81" t="s">
        <v>1</v>
      </c>
      <c r="F180" s="81">
        <v>32020</v>
      </c>
      <c r="G180" s="81">
        <v>31950</v>
      </c>
      <c r="H180" s="81">
        <v>0</v>
      </c>
      <c r="I180" s="83">
        <v>0</v>
      </c>
      <c r="J180" s="84">
        <f t="shared" ref="J180" si="457">(IF(E180="SHORT",F180-G180,IF(E180="LONG",G180-F180)))*D180</f>
        <v>-7000</v>
      </c>
      <c r="K180" s="85">
        <v>0</v>
      </c>
      <c r="L180" s="85">
        <v>0</v>
      </c>
      <c r="M180" s="85">
        <f t="shared" ref="M180" si="458">(K180+J180+L180)/D180</f>
        <v>-70</v>
      </c>
      <c r="N180" s="86">
        <f t="shared" ref="N180" si="459">M180*D180</f>
        <v>-7000</v>
      </c>
    </row>
    <row r="181" spans="1:14" s="79" customFormat="1" ht="14.25" customHeight="1">
      <c r="A181" s="80">
        <v>43530</v>
      </c>
      <c r="B181" s="81" t="s">
        <v>4</v>
      </c>
      <c r="C181" s="81" t="s">
        <v>56</v>
      </c>
      <c r="D181" s="82">
        <v>30</v>
      </c>
      <c r="E181" s="81" t="s">
        <v>1</v>
      </c>
      <c r="F181" s="81">
        <v>38350</v>
      </c>
      <c r="G181" s="81">
        <v>38200</v>
      </c>
      <c r="H181" s="81">
        <v>0</v>
      </c>
      <c r="I181" s="83">
        <v>0</v>
      </c>
      <c r="J181" s="84">
        <f t="shared" ref="J181" si="460">(IF(E181="SHORT",F181-G181,IF(E181="LONG",G181-F181)))*D181</f>
        <v>-4500</v>
      </c>
      <c r="K181" s="85">
        <v>0</v>
      </c>
      <c r="L181" s="85">
        <v>0</v>
      </c>
      <c r="M181" s="85">
        <f t="shared" ref="M181" si="461">(K181+J181+L181)/D181</f>
        <v>-150</v>
      </c>
      <c r="N181" s="86">
        <f t="shared" ref="N181" si="462">M181*D181</f>
        <v>-4500</v>
      </c>
    </row>
    <row r="182" spans="1:14" s="79" customFormat="1" ht="14.25" customHeight="1">
      <c r="A182" s="80">
        <v>43530</v>
      </c>
      <c r="B182" s="81" t="s">
        <v>31</v>
      </c>
      <c r="C182" s="81" t="s">
        <v>53</v>
      </c>
      <c r="D182" s="82">
        <v>100</v>
      </c>
      <c r="E182" s="81" t="s">
        <v>1</v>
      </c>
      <c r="F182" s="81">
        <v>3975</v>
      </c>
      <c r="G182" s="81">
        <v>3940</v>
      </c>
      <c r="H182" s="81">
        <v>0</v>
      </c>
      <c r="I182" s="83">
        <v>0</v>
      </c>
      <c r="J182" s="84">
        <f t="shared" ref="J182" si="463">(IF(E182="SHORT",F182-G182,IF(E182="LONG",G182-F182)))*D182</f>
        <v>-3500</v>
      </c>
      <c r="K182" s="85">
        <v>0</v>
      </c>
      <c r="L182" s="85">
        <v>0</v>
      </c>
      <c r="M182" s="85">
        <f t="shared" ref="M182" si="464">(K182+J182+L182)/D182</f>
        <v>-35</v>
      </c>
      <c r="N182" s="86">
        <f t="shared" ref="N182" si="465">M182*D182</f>
        <v>-3500</v>
      </c>
    </row>
    <row r="183" spans="1:14" s="79" customFormat="1" ht="14.25" customHeight="1">
      <c r="A183" s="80">
        <v>43529</v>
      </c>
      <c r="B183" s="81" t="s">
        <v>4</v>
      </c>
      <c r="C183" s="81" t="s">
        <v>56</v>
      </c>
      <c r="D183" s="82">
        <v>30</v>
      </c>
      <c r="E183" s="81" t="s">
        <v>2</v>
      </c>
      <c r="F183" s="81">
        <v>38430</v>
      </c>
      <c r="G183" s="81">
        <v>38280</v>
      </c>
      <c r="H183" s="81">
        <v>38100</v>
      </c>
      <c r="I183" s="83">
        <v>0</v>
      </c>
      <c r="J183" s="84">
        <f t="shared" ref="J183:J184" si="466">(IF(E183="SHORT",F183-G183,IF(E183="LONG",G183-F183)))*D183</f>
        <v>4500</v>
      </c>
      <c r="K183" s="85">
        <f>(IF(E183="SHORT",IF(H183="",0,G183-H183),IF(E183="LONG",IF(H183="",0,H183-G183))))*D183</f>
        <v>5400</v>
      </c>
      <c r="L183" s="85">
        <v>0</v>
      </c>
      <c r="M183" s="85">
        <f t="shared" ref="M183" si="467">(K183+J183+L183)/D183</f>
        <v>330</v>
      </c>
      <c r="N183" s="86">
        <f t="shared" ref="N183" si="468">M183*D183</f>
        <v>9900</v>
      </c>
    </row>
    <row r="184" spans="1:14" s="79" customFormat="1" ht="14.25" customHeight="1">
      <c r="A184" s="80">
        <v>43529</v>
      </c>
      <c r="B184" s="81" t="s">
        <v>31</v>
      </c>
      <c r="C184" s="81" t="s">
        <v>53</v>
      </c>
      <c r="D184" s="82">
        <v>100</v>
      </c>
      <c r="E184" s="81" t="s">
        <v>1</v>
      </c>
      <c r="F184" s="81">
        <v>4005</v>
      </c>
      <c r="G184" s="81">
        <v>4025</v>
      </c>
      <c r="H184" s="81">
        <v>4040</v>
      </c>
      <c r="I184" s="83">
        <v>0</v>
      </c>
      <c r="J184" s="84">
        <f t="shared" si="466"/>
        <v>2000</v>
      </c>
      <c r="K184" s="85">
        <f>(IF(E184="SHORT",IF(H184="",0,G184-H184),IF(E184="LONG",IF(H184="",0,H184-G184))))*D184</f>
        <v>1500</v>
      </c>
      <c r="L184" s="85">
        <v>0</v>
      </c>
      <c r="M184" s="85">
        <f t="shared" ref="M184" si="469">(K184+J184+L184)/D184</f>
        <v>35</v>
      </c>
      <c r="N184" s="86">
        <f t="shared" ref="N184" si="470">M184*D184</f>
        <v>3500</v>
      </c>
    </row>
    <row r="185" spans="1:14" s="79" customFormat="1" ht="14.25" customHeight="1">
      <c r="A185" s="80">
        <v>43529</v>
      </c>
      <c r="B185" s="81" t="s">
        <v>0</v>
      </c>
      <c r="C185" s="81" t="s">
        <v>56</v>
      </c>
      <c r="D185" s="82">
        <v>100</v>
      </c>
      <c r="E185" s="81" t="s">
        <v>2</v>
      </c>
      <c r="F185" s="81">
        <v>32100</v>
      </c>
      <c r="G185" s="81">
        <v>32200</v>
      </c>
      <c r="H185" s="81">
        <v>0</v>
      </c>
      <c r="I185" s="83">
        <v>0</v>
      </c>
      <c r="J185" s="84">
        <f>(IF(E185="SHORT",F185-G185,IF(E185="LONG",G185-F185)))*D185</f>
        <v>-10000</v>
      </c>
      <c r="K185" s="85">
        <v>0</v>
      </c>
      <c r="L185" s="85">
        <v>0</v>
      </c>
      <c r="M185" s="85">
        <f t="shared" ref="M185" si="471">(K185+J185+L185)/D185</f>
        <v>-100</v>
      </c>
      <c r="N185" s="86">
        <f t="shared" ref="N185" si="472">M185*D185</f>
        <v>-10000</v>
      </c>
    </row>
    <row r="186" spans="1:14" s="79" customFormat="1" ht="14.25" customHeight="1">
      <c r="A186" s="80">
        <v>43525</v>
      </c>
      <c r="B186" s="81" t="s">
        <v>0</v>
      </c>
      <c r="C186" s="81" t="s">
        <v>56</v>
      </c>
      <c r="D186" s="82">
        <v>100</v>
      </c>
      <c r="E186" s="81" t="s">
        <v>2</v>
      </c>
      <c r="F186" s="81">
        <v>32950</v>
      </c>
      <c r="G186" s="81">
        <v>32870</v>
      </c>
      <c r="H186" s="81">
        <v>32800</v>
      </c>
      <c r="I186" s="83">
        <v>0</v>
      </c>
      <c r="J186" s="84">
        <f t="shared" ref="J186" si="473">(IF(E186="SHORT",F186-G186,IF(E186="LONG",G186-F186)))*D186</f>
        <v>8000</v>
      </c>
      <c r="K186" s="85">
        <f>(IF(E186="SHORT",IF(H186="",0,G186-H186),IF(E186="LONG",IF(H186="",0,H186-G186))))*D186</f>
        <v>7000</v>
      </c>
      <c r="L186" s="85">
        <v>0</v>
      </c>
      <c r="M186" s="85">
        <f t="shared" ref="M186" si="474">(K186+J186+L186)/D186</f>
        <v>150</v>
      </c>
      <c r="N186" s="86">
        <f t="shared" ref="N186" si="475">M186*D186</f>
        <v>15000</v>
      </c>
    </row>
    <row r="187" spans="1:14" s="79" customFormat="1" ht="14.25" customHeight="1">
      <c r="A187" s="80">
        <v>43525</v>
      </c>
      <c r="B187" s="81" t="s">
        <v>4</v>
      </c>
      <c r="C187" s="81" t="s">
        <v>56</v>
      </c>
      <c r="D187" s="82">
        <v>30</v>
      </c>
      <c r="E187" s="81" t="s">
        <v>2</v>
      </c>
      <c r="F187" s="81">
        <v>39100</v>
      </c>
      <c r="G187" s="81">
        <v>38950</v>
      </c>
      <c r="H187" s="81">
        <v>38750</v>
      </c>
      <c r="I187" s="83">
        <v>0</v>
      </c>
      <c r="J187" s="84">
        <f t="shared" ref="J187" si="476">(IF(E187="SHORT",F187-G187,IF(E187="LONG",G187-F187)))*D187</f>
        <v>4500</v>
      </c>
      <c r="K187" s="85">
        <f>(IF(E187="SHORT",IF(H187="",0,G187-H187),IF(E187="LONG",IF(H187="",0,H187-G187))))*D187</f>
        <v>6000</v>
      </c>
      <c r="L187" s="85">
        <v>0</v>
      </c>
      <c r="M187" s="85">
        <f t="shared" ref="M187" si="477">(K187+J187+L187)/D187</f>
        <v>350</v>
      </c>
      <c r="N187" s="86">
        <f t="shared" ref="N187" si="478">M187*D187</f>
        <v>10500</v>
      </c>
    </row>
    <row r="188" spans="1:14" s="79" customFormat="1" ht="14.25" customHeight="1">
      <c r="A188" s="80">
        <v>43525</v>
      </c>
      <c r="B188" s="81" t="s">
        <v>6</v>
      </c>
      <c r="C188" s="81" t="s">
        <v>53</v>
      </c>
      <c r="D188" s="82">
        <v>5000</v>
      </c>
      <c r="E188" s="81" t="s">
        <v>1</v>
      </c>
      <c r="F188" s="81">
        <v>153</v>
      </c>
      <c r="G188" s="81">
        <v>154</v>
      </c>
      <c r="H188" s="81">
        <v>0</v>
      </c>
      <c r="I188" s="83">
        <v>0</v>
      </c>
      <c r="J188" s="84">
        <f t="shared" ref="J188" si="479">(IF(E188="SHORT",F188-G188,IF(E188="LONG",G188-F188)))*D188</f>
        <v>5000</v>
      </c>
      <c r="K188" s="85">
        <v>0</v>
      </c>
      <c r="L188" s="85">
        <v>0</v>
      </c>
      <c r="M188" s="85">
        <f t="shared" ref="M188" si="480">(K188+J188+L188)/D188</f>
        <v>1</v>
      </c>
      <c r="N188" s="86">
        <f t="shared" ref="N188" si="481">M188*D188</f>
        <v>5000</v>
      </c>
    </row>
    <row r="189" spans="1:14" s="79" customFormat="1" ht="14.25" customHeight="1">
      <c r="A189" s="80">
        <v>43525</v>
      </c>
      <c r="B189" s="81" t="s">
        <v>31</v>
      </c>
      <c r="C189" s="81" t="s">
        <v>53</v>
      </c>
      <c r="D189" s="82">
        <v>100</v>
      </c>
      <c r="E189" s="81" t="s">
        <v>1</v>
      </c>
      <c r="F189" s="81">
        <v>4085</v>
      </c>
      <c r="G189" s="81">
        <v>4105</v>
      </c>
      <c r="H189" s="81">
        <v>0</v>
      </c>
      <c r="I189" s="83">
        <v>0</v>
      </c>
      <c r="J189" s="84">
        <f t="shared" ref="J189" si="482">(IF(E189="SHORT",F189-G189,IF(E189="LONG",G189-F189)))*D189</f>
        <v>2000</v>
      </c>
      <c r="K189" s="85">
        <v>0</v>
      </c>
      <c r="L189" s="85">
        <v>0</v>
      </c>
      <c r="M189" s="85">
        <f t="shared" ref="M189" si="483">(K189+J189+L189)/D189</f>
        <v>20</v>
      </c>
      <c r="N189" s="86">
        <f t="shared" ref="N189" si="484">M189*D189</f>
        <v>2000</v>
      </c>
    </row>
    <row r="190" spans="1:14" s="79" customFormat="1" ht="14.25" customHeight="1">
      <c r="A190" s="90"/>
      <c r="B190" s="91"/>
      <c r="C190" s="91"/>
      <c r="D190" s="92"/>
      <c r="E190" s="91"/>
      <c r="F190" s="91"/>
      <c r="G190" s="91"/>
      <c r="H190" s="91"/>
      <c r="I190" s="97" t="s">
        <v>97</v>
      </c>
      <c r="J190" s="98">
        <f>SUM(J121:J189)</f>
        <v>79725.000000000029</v>
      </c>
      <c r="K190" s="98"/>
      <c r="L190" s="98"/>
      <c r="M190" s="98" t="s">
        <v>22</v>
      </c>
      <c r="N190" s="98">
        <f>SUM(N121:N189)</f>
        <v>151525.00000000003</v>
      </c>
    </row>
    <row r="191" spans="1:14" s="79" customFormat="1" ht="14.25" customHeight="1">
      <c r="A191" s="80"/>
      <c r="B191" s="81"/>
      <c r="C191" s="81"/>
      <c r="D191" s="82"/>
      <c r="E191" s="81"/>
      <c r="F191" s="81"/>
      <c r="G191" s="81"/>
      <c r="H191" s="81"/>
      <c r="I191" s="83"/>
      <c r="J191" s="84"/>
      <c r="K191" s="85"/>
      <c r="L191" s="85"/>
      <c r="M191" s="85"/>
      <c r="N191" s="86"/>
    </row>
    <row r="192" spans="1:14" s="79" customFormat="1" ht="14.25" customHeight="1">
      <c r="A192" s="90"/>
      <c r="B192" s="91"/>
      <c r="C192" s="91"/>
      <c r="D192" s="92"/>
      <c r="E192" s="91"/>
      <c r="F192" s="91"/>
      <c r="G192" s="103">
        <v>43497</v>
      </c>
      <c r="H192" s="91"/>
      <c r="I192" s="93"/>
      <c r="J192" s="94"/>
      <c r="K192" s="95"/>
      <c r="L192" s="95"/>
      <c r="M192" s="95"/>
      <c r="N192" s="96"/>
    </row>
    <row r="193" spans="1:14" s="79" customFormat="1" ht="14.25" customHeight="1">
      <c r="L193" s="104" t="s">
        <v>107</v>
      </c>
      <c r="M193" s="95"/>
      <c r="N193" s="105">
        <v>0.84</v>
      </c>
    </row>
    <row r="194" spans="1:14" s="79" customFormat="1" ht="14.25" customHeight="1">
      <c r="A194" s="80">
        <v>43524</v>
      </c>
      <c r="B194" s="81" t="s">
        <v>0</v>
      </c>
      <c r="C194" s="81" t="s">
        <v>56</v>
      </c>
      <c r="D194" s="82">
        <v>100</v>
      </c>
      <c r="E194" s="81" t="s">
        <v>1</v>
      </c>
      <c r="F194" s="81">
        <v>33300</v>
      </c>
      <c r="G194" s="81">
        <v>33370</v>
      </c>
      <c r="H194" s="81">
        <v>0</v>
      </c>
      <c r="I194" s="83">
        <v>0</v>
      </c>
      <c r="J194" s="84">
        <f>(IF(E194="SHORT",F194-G194,IF(E194="LONG",G194-F194)))*D194</f>
        <v>7000</v>
      </c>
      <c r="K194" s="85">
        <v>0</v>
      </c>
      <c r="L194" s="85">
        <v>0</v>
      </c>
      <c r="M194" s="85">
        <f>(K194+J194+L194)/D194</f>
        <v>70</v>
      </c>
      <c r="N194" s="86">
        <f>M194*D194</f>
        <v>7000</v>
      </c>
    </row>
    <row r="195" spans="1:14" s="79" customFormat="1" ht="14.25" customHeight="1">
      <c r="A195" s="80">
        <v>43524</v>
      </c>
      <c r="B195" s="81" t="s">
        <v>5</v>
      </c>
      <c r="C195" s="81" t="s">
        <v>55</v>
      </c>
      <c r="D195" s="82">
        <v>5000</v>
      </c>
      <c r="E195" s="81" t="s">
        <v>1</v>
      </c>
      <c r="F195" s="81">
        <v>197</v>
      </c>
      <c r="G195" s="81">
        <v>197.9</v>
      </c>
      <c r="H195" s="81">
        <v>0</v>
      </c>
      <c r="I195" s="83">
        <v>0</v>
      </c>
      <c r="J195" s="84">
        <f t="shared" ref="J195:J224" si="485">(IF(E195="SHORT",F195-G195,IF(E195="LONG",G195-F195)))*D195</f>
        <v>4500.0000000000282</v>
      </c>
      <c r="K195" s="85">
        <v>0</v>
      </c>
      <c r="L195" s="85">
        <v>0</v>
      </c>
      <c r="M195" s="85">
        <f t="shared" ref="M195:M224" si="486">(K195+J195+L195)/D195</f>
        <v>0.90000000000000568</v>
      </c>
      <c r="N195" s="86">
        <f t="shared" ref="N195:N224" si="487">M195*D195</f>
        <v>4500.0000000000282</v>
      </c>
    </row>
    <row r="196" spans="1:14" s="79" customFormat="1" ht="14.25" customHeight="1">
      <c r="A196" s="80">
        <v>43524</v>
      </c>
      <c r="B196" s="81" t="s">
        <v>31</v>
      </c>
      <c r="C196" s="81" t="s">
        <v>53</v>
      </c>
      <c r="D196" s="82">
        <v>100</v>
      </c>
      <c r="E196" s="81" t="s">
        <v>1</v>
      </c>
      <c r="F196" s="81">
        <v>4030</v>
      </c>
      <c r="G196" s="81">
        <v>4055</v>
      </c>
      <c r="H196" s="81">
        <v>0</v>
      </c>
      <c r="I196" s="83">
        <v>0</v>
      </c>
      <c r="J196" s="84">
        <f t="shared" si="485"/>
        <v>2500</v>
      </c>
      <c r="K196" s="85">
        <v>0</v>
      </c>
      <c r="L196" s="85">
        <v>0</v>
      </c>
      <c r="M196" s="85">
        <f t="shared" si="486"/>
        <v>25</v>
      </c>
      <c r="N196" s="86">
        <f t="shared" si="487"/>
        <v>2500</v>
      </c>
    </row>
    <row r="197" spans="1:14" s="79" customFormat="1" ht="14.25" customHeight="1">
      <c r="A197" s="80">
        <v>43524</v>
      </c>
      <c r="B197" s="81" t="s">
        <v>4</v>
      </c>
      <c r="C197" s="81" t="s">
        <v>56</v>
      </c>
      <c r="D197" s="82">
        <v>30</v>
      </c>
      <c r="E197" s="81" t="s">
        <v>1</v>
      </c>
      <c r="F197" s="81">
        <v>39830</v>
      </c>
      <c r="G197" s="81">
        <v>39550</v>
      </c>
      <c r="H197" s="81">
        <v>0</v>
      </c>
      <c r="I197" s="83">
        <v>0</v>
      </c>
      <c r="J197" s="84">
        <f t="shared" ref="J197" si="488">(IF(E197="SHORT",F197-G197,IF(E197="LONG",G197-F197)))*D197</f>
        <v>-8400</v>
      </c>
      <c r="K197" s="85">
        <v>0</v>
      </c>
      <c r="L197" s="85">
        <v>0</v>
      </c>
      <c r="M197" s="85">
        <f t="shared" ref="M197" si="489">(K197+J197+L197)/D197</f>
        <v>-280</v>
      </c>
      <c r="N197" s="86">
        <f t="shared" ref="N197" si="490">M197*D197</f>
        <v>-8400</v>
      </c>
    </row>
    <row r="198" spans="1:14" s="79" customFormat="1" ht="14.25" customHeight="1">
      <c r="A198" s="80">
        <v>43523</v>
      </c>
      <c r="B198" s="81" t="s">
        <v>0</v>
      </c>
      <c r="C198" s="81" t="s">
        <v>56</v>
      </c>
      <c r="D198" s="82">
        <v>100</v>
      </c>
      <c r="E198" s="81" t="s">
        <v>1</v>
      </c>
      <c r="F198" s="81">
        <v>33500</v>
      </c>
      <c r="G198" s="81">
        <v>33570</v>
      </c>
      <c r="H198" s="81">
        <v>0</v>
      </c>
      <c r="I198" s="83">
        <v>0</v>
      </c>
      <c r="J198" s="84">
        <f t="shared" si="485"/>
        <v>7000</v>
      </c>
      <c r="K198" s="85">
        <v>0</v>
      </c>
      <c r="L198" s="85">
        <v>0</v>
      </c>
      <c r="M198" s="85">
        <f t="shared" si="486"/>
        <v>70</v>
      </c>
      <c r="N198" s="86">
        <f t="shared" si="487"/>
        <v>7000</v>
      </c>
    </row>
    <row r="199" spans="1:14" s="79" customFormat="1" ht="14.25" customHeight="1">
      <c r="A199" s="80">
        <v>43523</v>
      </c>
      <c r="B199" s="81" t="s">
        <v>4</v>
      </c>
      <c r="C199" s="81" t="s">
        <v>56</v>
      </c>
      <c r="D199" s="82">
        <v>30</v>
      </c>
      <c r="E199" s="81" t="s">
        <v>1</v>
      </c>
      <c r="F199" s="81">
        <v>40180</v>
      </c>
      <c r="G199" s="81">
        <v>39950</v>
      </c>
      <c r="H199" s="81">
        <v>0</v>
      </c>
      <c r="I199" s="83">
        <v>0</v>
      </c>
      <c r="J199" s="84">
        <f t="shared" si="485"/>
        <v>-6900</v>
      </c>
      <c r="K199" s="85">
        <v>0</v>
      </c>
      <c r="L199" s="85">
        <v>0</v>
      </c>
      <c r="M199" s="85">
        <f t="shared" si="486"/>
        <v>-230</v>
      </c>
      <c r="N199" s="86">
        <f t="shared" si="487"/>
        <v>-6900</v>
      </c>
    </row>
    <row r="200" spans="1:14" s="79" customFormat="1" ht="14.25" customHeight="1">
      <c r="A200" s="80">
        <v>43523</v>
      </c>
      <c r="B200" s="81" t="s">
        <v>6</v>
      </c>
      <c r="C200" s="81" t="s">
        <v>55</v>
      </c>
      <c r="D200" s="82">
        <v>5000</v>
      </c>
      <c r="E200" s="81" t="s">
        <v>1</v>
      </c>
      <c r="F200" s="81">
        <v>148</v>
      </c>
      <c r="G200" s="81">
        <v>149</v>
      </c>
      <c r="H200" s="81">
        <v>150</v>
      </c>
      <c r="I200" s="83">
        <v>0</v>
      </c>
      <c r="J200" s="84">
        <f t="shared" si="485"/>
        <v>5000</v>
      </c>
      <c r="K200" s="85">
        <f>(IF(E200="SHORT",IF(H200="",0,G200-H200),IF(E200="LONG",IF(H200="",0,H200-G200))))*D200</f>
        <v>5000</v>
      </c>
      <c r="L200" s="85">
        <v>0</v>
      </c>
      <c r="M200" s="85">
        <f t="shared" si="486"/>
        <v>2</v>
      </c>
      <c r="N200" s="86">
        <f t="shared" si="487"/>
        <v>10000</v>
      </c>
    </row>
    <row r="201" spans="1:14" s="79" customFormat="1" ht="14.25" customHeight="1">
      <c r="A201" s="80">
        <v>43523</v>
      </c>
      <c r="B201" s="81" t="s">
        <v>31</v>
      </c>
      <c r="C201" s="81" t="s">
        <v>53</v>
      </c>
      <c r="D201" s="82">
        <v>100</v>
      </c>
      <c r="E201" s="81" t="s">
        <v>1</v>
      </c>
      <c r="F201" s="81">
        <v>4002</v>
      </c>
      <c r="G201" s="81">
        <v>4022</v>
      </c>
      <c r="H201" s="81">
        <v>0</v>
      </c>
      <c r="I201" s="83">
        <v>0</v>
      </c>
      <c r="J201" s="84">
        <f t="shared" si="485"/>
        <v>2000</v>
      </c>
      <c r="K201" s="85">
        <v>0</v>
      </c>
      <c r="L201" s="85">
        <f t="shared" ref="L201:L224" si="491">(IF(E201="SHORT",IF(I201="",0,H201-I201),IF(E201="LONG",IF(I201="",0,(I201-H201)))))*D201</f>
        <v>0</v>
      </c>
      <c r="M201" s="85">
        <f t="shared" si="486"/>
        <v>20</v>
      </c>
      <c r="N201" s="86">
        <f t="shared" si="487"/>
        <v>2000</v>
      </c>
    </row>
    <row r="202" spans="1:14" s="79" customFormat="1" ht="14.25" customHeight="1">
      <c r="A202" s="80">
        <v>43522</v>
      </c>
      <c r="B202" s="81" t="s">
        <v>0</v>
      </c>
      <c r="C202" s="81" t="s">
        <v>56</v>
      </c>
      <c r="D202" s="82">
        <v>100</v>
      </c>
      <c r="E202" s="81" t="s">
        <v>1</v>
      </c>
      <c r="F202" s="81">
        <v>33400</v>
      </c>
      <c r="G202" s="81">
        <v>33470</v>
      </c>
      <c r="H202" s="81">
        <v>0</v>
      </c>
      <c r="I202" s="83">
        <v>0</v>
      </c>
      <c r="J202" s="84">
        <f t="shared" si="485"/>
        <v>7000</v>
      </c>
      <c r="K202" s="85">
        <v>0</v>
      </c>
      <c r="L202" s="85">
        <f t="shared" si="491"/>
        <v>0</v>
      </c>
      <c r="M202" s="85">
        <f t="shared" si="486"/>
        <v>70</v>
      </c>
      <c r="N202" s="86">
        <f t="shared" si="487"/>
        <v>7000</v>
      </c>
    </row>
    <row r="203" spans="1:14" s="79" customFormat="1" ht="14.25" customHeight="1">
      <c r="A203" s="80">
        <v>43522</v>
      </c>
      <c r="B203" s="81" t="s">
        <v>6</v>
      </c>
      <c r="C203" s="81" t="s">
        <v>55</v>
      </c>
      <c r="D203" s="82">
        <v>5000</v>
      </c>
      <c r="E203" s="81" t="s">
        <v>1</v>
      </c>
      <c r="F203" s="81">
        <v>147.5</v>
      </c>
      <c r="G203" s="81">
        <v>148.5</v>
      </c>
      <c r="H203" s="81">
        <v>0</v>
      </c>
      <c r="I203" s="83">
        <v>0</v>
      </c>
      <c r="J203" s="84">
        <f t="shared" si="485"/>
        <v>5000</v>
      </c>
      <c r="K203" s="85">
        <v>0</v>
      </c>
      <c r="L203" s="85">
        <f t="shared" si="491"/>
        <v>0</v>
      </c>
      <c r="M203" s="85">
        <f t="shared" si="486"/>
        <v>1</v>
      </c>
      <c r="N203" s="86">
        <f t="shared" si="487"/>
        <v>5000</v>
      </c>
    </row>
    <row r="204" spans="1:14" s="79" customFormat="1" ht="14.25" customHeight="1">
      <c r="A204" s="80">
        <v>43522</v>
      </c>
      <c r="B204" s="81" t="s">
        <v>5</v>
      </c>
      <c r="C204" s="81" t="s">
        <v>55</v>
      </c>
      <c r="D204" s="82">
        <v>5000</v>
      </c>
      <c r="E204" s="81" t="s">
        <v>1</v>
      </c>
      <c r="F204" s="81">
        <v>194.5</v>
      </c>
      <c r="G204" s="81">
        <v>195.5</v>
      </c>
      <c r="H204" s="81">
        <v>0</v>
      </c>
      <c r="I204" s="83">
        <v>0</v>
      </c>
      <c r="J204" s="84">
        <f t="shared" si="485"/>
        <v>5000</v>
      </c>
      <c r="K204" s="85">
        <v>0</v>
      </c>
      <c r="L204" s="85">
        <f t="shared" si="491"/>
        <v>0</v>
      </c>
      <c r="M204" s="85">
        <f t="shared" si="486"/>
        <v>1</v>
      </c>
      <c r="N204" s="86">
        <f t="shared" si="487"/>
        <v>5000</v>
      </c>
    </row>
    <row r="205" spans="1:14" s="79" customFormat="1" ht="14.25" customHeight="1">
      <c r="A205" s="80">
        <v>43522</v>
      </c>
      <c r="B205" s="81" t="s">
        <v>31</v>
      </c>
      <c r="C205" s="81" t="s">
        <v>53</v>
      </c>
      <c r="D205" s="82">
        <v>100</v>
      </c>
      <c r="E205" s="81" t="s">
        <v>1</v>
      </c>
      <c r="F205" s="81">
        <v>3945</v>
      </c>
      <c r="G205" s="81">
        <v>3965</v>
      </c>
      <c r="H205" s="81">
        <v>0</v>
      </c>
      <c r="I205" s="83">
        <v>0</v>
      </c>
      <c r="J205" s="84">
        <f t="shared" si="485"/>
        <v>2000</v>
      </c>
      <c r="K205" s="85">
        <v>0</v>
      </c>
      <c r="L205" s="85">
        <f t="shared" si="491"/>
        <v>0</v>
      </c>
      <c r="M205" s="85">
        <f t="shared" si="486"/>
        <v>20</v>
      </c>
      <c r="N205" s="86">
        <f t="shared" si="487"/>
        <v>2000</v>
      </c>
    </row>
    <row r="206" spans="1:14" s="79" customFormat="1" ht="14.25" customHeight="1">
      <c r="A206" s="80">
        <v>43521</v>
      </c>
      <c r="B206" s="81" t="s">
        <v>31</v>
      </c>
      <c r="C206" s="81" t="s">
        <v>53</v>
      </c>
      <c r="D206" s="82">
        <v>100</v>
      </c>
      <c r="E206" s="81" t="s">
        <v>1</v>
      </c>
      <c r="F206" s="81">
        <v>4080</v>
      </c>
      <c r="G206" s="81">
        <v>4100</v>
      </c>
      <c r="H206" s="81">
        <v>0</v>
      </c>
      <c r="I206" s="83">
        <v>0</v>
      </c>
      <c r="J206" s="84">
        <f t="shared" si="485"/>
        <v>2000</v>
      </c>
      <c r="K206" s="85">
        <v>0</v>
      </c>
      <c r="L206" s="85">
        <f t="shared" si="491"/>
        <v>0</v>
      </c>
      <c r="M206" s="85">
        <f t="shared" si="486"/>
        <v>20</v>
      </c>
      <c r="N206" s="86">
        <f t="shared" si="487"/>
        <v>2000</v>
      </c>
    </row>
    <row r="207" spans="1:14" s="79" customFormat="1" ht="14.25" customHeight="1">
      <c r="A207" s="80">
        <v>43518</v>
      </c>
      <c r="B207" s="81" t="s">
        <v>0</v>
      </c>
      <c r="C207" s="81" t="s">
        <v>56</v>
      </c>
      <c r="D207" s="82">
        <v>100</v>
      </c>
      <c r="E207" s="81" t="s">
        <v>1</v>
      </c>
      <c r="F207" s="81">
        <v>33400</v>
      </c>
      <c r="G207" s="81">
        <v>33470</v>
      </c>
      <c r="H207" s="81">
        <v>0</v>
      </c>
      <c r="I207" s="83">
        <v>0</v>
      </c>
      <c r="J207" s="84">
        <f t="shared" si="485"/>
        <v>7000</v>
      </c>
      <c r="K207" s="85">
        <v>0</v>
      </c>
      <c r="L207" s="85">
        <f t="shared" si="491"/>
        <v>0</v>
      </c>
      <c r="M207" s="85">
        <f t="shared" si="486"/>
        <v>70</v>
      </c>
      <c r="N207" s="86">
        <f t="shared" si="487"/>
        <v>7000</v>
      </c>
    </row>
    <row r="208" spans="1:14" s="79" customFormat="1" ht="14.25" customHeight="1">
      <c r="A208" s="80">
        <v>43518</v>
      </c>
      <c r="B208" s="81" t="s">
        <v>0</v>
      </c>
      <c r="C208" s="81" t="s">
        <v>56</v>
      </c>
      <c r="D208" s="82">
        <v>100</v>
      </c>
      <c r="E208" s="81" t="s">
        <v>1</v>
      </c>
      <c r="F208" s="81">
        <v>33400</v>
      </c>
      <c r="G208" s="81">
        <v>33470</v>
      </c>
      <c r="H208" s="81">
        <v>0</v>
      </c>
      <c r="I208" s="83">
        <v>0</v>
      </c>
      <c r="J208" s="84">
        <f t="shared" si="485"/>
        <v>7000</v>
      </c>
      <c r="K208" s="85">
        <v>0</v>
      </c>
      <c r="L208" s="85">
        <f t="shared" si="491"/>
        <v>0</v>
      </c>
      <c r="M208" s="85">
        <f t="shared" si="486"/>
        <v>70</v>
      </c>
      <c r="N208" s="86">
        <f t="shared" si="487"/>
        <v>7000</v>
      </c>
    </row>
    <row r="209" spans="1:14" s="79" customFormat="1" ht="14.25" customHeight="1">
      <c r="A209" s="80">
        <v>43518</v>
      </c>
      <c r="B209" s="81" t="s">
        <v>5</v>
      </c>
      <c r="C209" s="81" t="s">
        <v>55</v>
      </c>
      <c r="D209" s="82">
        <v>5000</v>
      </c>
      <c r="E209" s="81" t="s">
        <v>1</v>
      </c>
      <c r="F209" s="81">
        <v>193.5</v>
      </c>
      <c r="G209" s="81">
        <v>194.5</v>
      </c>
      <c r="H209" s="81">
        <v>0</v>
      </c>
      <c r="I209" s="83">
        <v>0</v>
      </c>
      <c r="J209" s="84">
        <f t="shared" si="485"/>
        <v>5000</v>
      </c>
      <c r="K209" s="85">
        <v>0</v>
      </c>
      <c r="L209" s="85">
        <f t="shared" si="491"/>
        <v>0</v>
      </c>
      <c r="M209" s="85">
        <f t="shared" si="486"/>
        <v>1</v>
      </c>
      <c r="N209" s="86">
        <f t="shared" si="487"/>
        <v>5000</v>
      </c>
    </row>
    <row r="210" spans="1:14" s="79" customFormat="1" ht="14.25" customHeight="1">
      <c r="A210" s="80">
        <v>43518</v>
      </c>
      <c r="B210" s="81" t="s">
        <v>31</v>
      </c>
      <c r="C210" s="81" t="s">
        <v>53</v>
      </c>
      <c r="D210" s="82">
        <v>100</v>
      </c>
      <c r="E210" s="81" t="s">
        <v>1</v>
      </c>
      <c r="F210" s="81">
        <v>4075</v>
      </c>
      <c r="G210" s="81">
        <v>4100</v>
      </c>
      <c r="H210" s="81">
        <v>0</v>
      </c>
      <c r="I210" s="83">
        <v>0</v>
      </c>
      <c r="J210" s="84">
        <f t="shared" si="485"/>
        <v>2500</v>
      </c>
      <c r="K210" s="85">
        <v>0</v>
      </c>
      <c r="L210" s="85">
        <f t="shared" si="491"/>
        <v>0</v>
      </c>
      <c r="M210" s="85">
        <f t="shared" si="486"/>
        <v>25</v>
      </c>
      <c r="N210" s="86">
        <f t="shared" si="487"/>
        <v>2500</v>
      </c>
    </row>
    <row r="211" spans="1:14" s="79" customFormat="1" ht="14.25" customHeight="1">
      <c r="A211" s="80">
        <v>43517</v>
      </c>
      <c r="B211" s="81" t="s">
        <v>4</v>
      </c>
      <c r="C211" s="81" t="s">
        <v>56</v>
      </c>
      <c r="D211" s="82">
        <v>30</v>
      </c>
      <c r="E211" s="81" t="s">
        <v>2</v>
      </c>
      <c r="F211" s="81">
        <v>40300</v>
      </c>
      <c r="G211" s="81">
        <v>40150</v>
      </c>
      <c r="H211" s="81">
        <v>0</v>
      </c>
      <c r="I211" s="83">
        <v>0</v>
      </c>
      <c r="J211" s="84">
        <f t="shared" si="485"/>
        <v>4500</v>
      </c>
      <c r="K211" s="85">
        <v>0</v>
      </c>
      <c r="L211" s="85">
        <f t="shared" si="491"/>
        <v>0</v>
      </c>
      <c r="M211" s="85">
        <f t="shared" si="486"/>
        <v>150</v>
      </c>
      <c r="N211" s="86">
        <f t="shared" si="487"/>
        <v>4500</v>
      </c>
    </row>
    <row r="212" spans="1:14" s="79" customFormat="1" ht="14.25" customHeight="1">
      <c r="A212" s="80">
        <v>43517</v>
      </c>
      <c r="B212" s="81" t="s">
        <v>0</v>
      </c>
      <c r="C212" s="81" t="s">
        <v>56</v>
      </c>
      <c r="D212" s="82">
        <v>100</v>
      </c>
      <c r="E212" s="81" t="s">
        <v>2</v>
      </c>
      <c r="F212" s="81">
        <v>33760</v>
      </c>
      <c r="G212" s="81">
        <v>33700</v>
      </c>
      <c r="H212" s="81">
        <v>0</v>
      </c>
      <c r="I212" s="83">
        <v>0</v>
      </c>
      <c r="J212" s="84">
        <f t="shared" si="485"/>
        <v>6000</v>
      </c>
      <c r="K212" s="85">
        <v>0</v>
      </c>
      <c r="L212" s="85">
        <f t="shared" si="491"/>
        <v>0</v>
      </c>
      <c r="M212" s="85">
        <f t="shared" si="486"/>
        <v>60</v>
      </c>
      <c r="N212" s="86">
        <f t="shared" si="487"/>
        <v>6000</v>
      </c>
    </row>
    <row r="213" spans="1:14" s="79" customFormat="1" ht="14.25" customHeight="1">
      <c r="A213" s="80">
        <v>43517</v>
      </c>
      <c r="B213" s="81" t="s">
        <v>6</v>
      </c>
      <c r="C213" s="81" t="s">
        <v>55</v>
      </c>
      <c r="D213" s="82">
        <v>5000</v>
      </c>
      <c r="E213" s="81" t="s">
        <v>1</v>
      </c>
      <c r="F213" s="81">
        <v>145</v>
      </c>
      <c r="G213" s="81">
        <v>146</v>
      </c>
      <c r="H213" s="81">
        <v>0</v>
      </c>
      <c r="I213" s="83">
        <v>0</v>
      </c>
      <c r="J213" s="84">
        <f t="shared" si="485"/>
        <v>5000</v>
      </c>
      <c r="K213" s="85">
        <v>0</v>
      </c>
      <c r="L213" s="85">
        <f t="shared" si="491"/>
        <v>0</v>
      </c>
      <c r="M213" s="85">
        <f t="shared" si="486"/>
        <v>1</v>
      </c>
      <c r="N213" s="86">
        <f t="shared" si="487"/>
        <v>5000</v>
      </c>
    </row>
    <row r="214" spans="1:14" s="79" customFormat="1" ht="14.25" customHeight="1">
      <c r="A214" s="80">
        <v>43517</v>
      </c>
      <c r="B214" s="81" t="s">
        <v>31</v>
      </c>
      <c r="C214" s="81" t="s">
        <v>53</v>
      </c>
      <c r="D214" s="82">
        <v>100</v>
      </c>
      <c r="E214" s="81" t="s">
        <v>1</v>
      </c>
      <c r="F214" s="81">
        <v>4100</v>
      </c>
      <c r="G214" s="81">
        <v>4120</v>
      </c>
      <c r="H214" s="81">
        <v>0</v>
      </c>
      <c r="I214" s="83">
        <v>0</v>
      </c>
      <c r="J214" s="84">
        <f t="shared" si="485"/>
        <v>2000</v>
      </c>
      <c r="K214" s="85">
        <v>0</v>
      </c>
      <c r="L214" s="85">
        <f t="shared" si="491"/>
        <v>0</v>
      </c>
      <c r="M214" s="85">
        <f t="shared" si="486"/>
        <v>20</v>
      </c>
      <c r="N214" s="86">
        <f t="shared" si="487"/>
        <v>2000</v>
      </c>
    </row>
    <row r="215" spans="1:14" s="79" customFormat="1" ht="14.25" customHeight="1">
      <c r="A215" s="80">
        <v>43516</v>
      </c>
      <c r="B215" s="81" t="s">
        <v>6</v>
      </c>
      <c r="C215" s="81" t="s">
        <v>55</v>
      </c>
      <c r="D215" s="82">
        <v>5000</v>
      </c>
      <c r="E215" s="81" t="s">
        <v>1</v>
      </c>
      <c r="F215" s="81">
        <v>145</v>
      </c>
      <c r="G215" s="81">
        <v>146</v>
      </c>
      <c r="H215" s="81">
        <v>0</v>
      </c>
      <c r="I215" s="83">
        <v>0</v>
      </c>
      <c r="J215" s="84">
        <f t="shared" si="485"/>
        <v>5000</v>
      </c>
      <c r="K215" s="85">
        <v>0</v>
      </c>
      <c r="L215" s="85">
        <f t="shared" si="491"/>
        <v>0</v>
      </c>
      <c r="M215" s="85">
        <f t="shared" si="486"/>
        <v>1</v>
      </c>
      <c r="N215" s="86">
        <f t="shared" si="487"/>
        <v>5000</v>
      </c>
    </row>
    <row r="216" spans="1:14" s="79" customFormat="1" ht="14.25" customHeight="1">
      <c r="A216" s="80">
        <v>43516</v>
      </c>
      <c r="B216" s="81" t="s">
        <v>4</v>
      </c>
      <c r="C216" s="81" t="s">
        <v>56</v>
      </c>
      <c r="D216" s="82">
        <v>30</v>
      </c>
      <c r="E216" s="81" t="s">
        <v>2</v>
      </c>
      <c r="F216" s="81">
        <v>40550</v>
      </c>
      <c r="G216" s="81">
        <v>40400</v>
      </c>
      <c r="H216" s="81">
        <v>0</v>
      </c>
      <c r="I216" s="83">
        <v>0</v>
      </c>
      <c r="J216" s="84">
        <f t="shared" si="485"/>
        <v>4500</v>
      </c>
      <c r="K216" s="85">
        <v>0</v>
      </c>
      <c r="L216" s="85">
        <f t="shared" si="491"/>
        <v>0</v>
      </c>
      <c r="M216" s="85">
        <f t="shared" si="486"/>
        <v>150</v>
      </c>
      <c r="N216" s="86">
        <f t="shared" si="487"/>
        <v>4500</v>
      </c>
    </row>
    <row r="217" spans="1:14" s="79" customFormat="1" ht="14.25" customHeight="1">
      <c r="A217" s="80">
        <v>43516</v>
      </c>
      <c r="B217" s="81" t="s">
        <v>0</v>
      </c>
      <c r="C217" s="81" t="s">
        <v>56</v>
      </c>
      <c r="D217" s="82">
        <v>100</v>
      </c>
      <c r="E217" s="81" t="s">
        <v>2</v>
      </c>
      <c r="F217" s="81">
        <v>33860</v>
      </c>
      <c r="G217" s="81">
        <v>33960</v>
      </c>
      <c r="H217" s="81">
        <v>0</v>
      </c>
      <c r="I217" s="83">
        <v>0</v>
      </c>
      <c r="J217" s="84">
        <f t="shared" si="485"/>
        <v>-10000</v>
      </c>
      <c r="K217" s="85">
        <v>0</v>
      </c>
      <c r="L217" s="85">
        <f t="shared" si="491"/>
        <v>0</v>
      </c>
      <c r="M217" s="85">
        <f t="shared" si="486"/>
        <v>-100</v>
      </c>
      <c r="N217" s="86">
        <f t="shared" si="487"/>
        <v>-10000</v>
      </c>
    </row>
    <row r="218" spans="1:14" s="79" customFormat="1" ht="14.25" customHeight="1">
      <c r="A218" s="80">
        <v>43515</v>
      </c>
      <c r="B218" s="81" t="s">
        <v>4</v>
      </c>
      <c r="C218" s="81" t="s">
        <v>56</v>
      </c>
      <c r="D218" s="82">
        <v>30</v>
      </c>
      <c r="E218" s="81" t="s">
        <v>1</v>
      </c>
      <c r="F218" s="81">
        <v>40280</v>
      </c>
      <c r="G218" s="81">
        <v>40400</v>
      </c>
      <c r="H218" s="81">
        <v>0</v>
      </c>
      <c r="I218" s="83">
        <v>0</v>
      </c>
      <c r="J218" s="84">
        <f t="shared" si="485"/>
        <v>3600</v>
      </c>
      <c r="K218" s="85">
        <v>0</v>
      </c>
      <c r="L218" s="85">
        <f t="shared" si="491"/>
        <v>0</v>
      </c>
      <c r="M218" s="85">
        <f t="shared" si="486"/>
        <v>120</v>
      </c>
      <c r="N218" s="86">
        <f t="shared" si="487"/>
        <v>3600</v>
      </c>
    </row>
    <row r="219" spans="1:14" s="79" customFormat="1" ht="14.25" customHeight="1">
      <c r="A219" s="80">
        <v>43515</v>
      </c>
      <c r="B219" s="81" t="s">
        <v>31</v>
      </c>
      <c r="C219" s="81" t="s">
        <v>53</v>
      </c>
      <c r="D219" s="82">
        <v>100</v>
      </c>
      <c r="E219" s="81" t="s">
        <v>1</v>
      </c>
      <c r="F219" s="81">
        <v>4000</v>
      </c>
      <c r="G219" s="81">
        <v>3965</v>
      </c>
      <c r="H219" s="81">
        <v>0</v>
      </c>
      <c r="I219" s="83">
        <v>0</v>
      </c>
      <c r="J219" s="84">
        <f t="shared" si="485"/>
        <v>-3500</v>
      </c>
      <c r="K219" s="85">
        <v>0</v>
      </c>
      <c r="L219" s="85">
        <f t="shared" si="491"/>
        <v>0</v>
      </c>
      <c r="M219" s="85">
        <f t="shared" si="486"/>
        <v>-35</v>
      </c>
      <c r="N219" s="86">
        <f t="shared" si="487"/>
        <v>-3500</v>
      </c>
    </row>
    <row r="220" spans="1:14" s="79" customFormat="1" ht="14.25" customHeight="1">
      <c r="A220" s="80">
        <v>43515</v>
      </c>
      <c r="B220" s="81" t="s">
        <v>92</v>
      </c>
      <c r="C220" s="81" t="s">
        <v>55</v>
      </c>
      <c r="D220" s="82">
        <v>5000</v>
      </c>
      <c r="E220" s="81" t="s">
        <v>1</v>
      </c>
      <c r="F220" s="81">
        <v>190.5</v>
      </c>
      <c r="G220" s="81">
        <v>191.5</v>
      </c>
      <c r="H220" s="81">
        <v>0</v>
      </c>
      <c r="I220" s="83">
        <v>0</v>
      </c>
      <c r="J220" s="84">
        <f t="shared" si="485"/>
        <v>5000</v>
      </c>
      <c r="K220" s="85">
        <v>0</v>
      </c>
      <c r="L220" s="85">
        <f t="shared" si="491"/>
        <v>0</v>
      </c>
      <c r="M220" s="85">
        <f t="shared" si="486"/>
        <v>1</v>
      </c>
      <c r="N220" s="86">
        <f t="shared" si="487"/>
        <v>5000</v>
      </c>
    </row>
    <row r="221" spans="1:14" s="79" customFormat="1" ht="14.25" customHeight="1">
      <c r="A221" s="80">
        <v>43514</v>
      </c>
      <c r="B221" s="81" t="s">
        <v>6</v>
      </c>
      <c r="C221" s="81" t="s">
        <v>55</v>
      </c>
      <c r="D221" s="82">
        <v>5000</v>
      </c>
      <c r="E221" s="81" t="s">
        <v>2</v>
      </c>
      <c r="F221" s="81">
        <v>146.4</v>
      </c>
      <c r="G221" s="81">
        <v>145.5</v>
      </c>
      <c r="H221" s="81">
        <v>0</v>
      </c>
      <c r="I221" s="83">
        <v>0</v>
      </c>
      <c r="J221" s="84">
        <f t="shared" si="485"/>
        <v>4500.0000000000282</v>
      </c>
      <c r="K221" s="85">
        <v>0</v>
      </c>
      <c r="L221" s="85">
        <f t="shared" si="491"/>
        <v>0</v>
      </c>
      <c r="M221" s="85">
        <f t="shared" si="486"/>
        <v>0.90000000000000568</v>
      </c>
      <c r="N221" s="86">
        <f t="shared" si="487"/>
        <v>4500.0000000000282</v>
      </c>
    </row>
    <row r="222" spans="1:14" s="79" customFormat="1" ht="14.25" customHeight="1">
      <c r="A222" s="80">
        <v>43514</v>
      </c>
      <c r="B222" s="81" t="s">
        <v>4</v>
      </c>
      <c r="C222" s="81" t="s">
        <v>56</v>
      </c>
      <c r="D222" s="82">
        <v>30</v>
      </c>
      <c r="E222" s="81" t="s">
        <v>1</v>
      </c>
      <c r="F222" s="81">
        <v>40300</v>
      </c>
      <c r="G222" s="81">
        <v>40450</v>
      </c>
      <c r="H222" s="81">
        <v>0</v>
      </c>
      <c r="I222" s="83">
        <v>0</v>
      </c>
      <c r="J222" s="84">
        <f t="shared" si="485"/>
        <v>4500</v>
      </c>
      <c r="K222" s="85">
        <v>0</v>
      </c>
      <c r="L222" s="85">
        <f t="shared" si="491"/>
        <v>0</v>
      </c>
      <c r="M222" s="85">
        <f t="shared" si="486"/>
        <v>150</v>
      </c>
      <c r="N222" s="86">
        <f t="shared" si="487"/>
        <v>4500</v>
      </c>
    </row>
    <row r="223" spans="1:14" s="87" customFormat="1" ht="14.25" customHeight="1">
      <c r="A223" s="80">
        <v>43514</v>
      </c>
      <c r="B223" s="81" t="s">
        <v>0</v>
      </c>
      <c r="C223" s="81" t="s">
        <v>56</v>
      </c>
      <c r="D223" s="82">
        <v>100</v>
      </c>
      <c r="E223" s="81" t="s">
        <v>1</v>
      </c>
      <c r="F223" s="81">
        <v>33560</v>
      </c>
      <c r="G223" s="81">
        <v>33630</v>
      </c>
      <c r="H223" s="81">
        <v>0</v>
      </c>
      <c r="I223" s="83">
        <v>0</v>
      </c>
      <c r="J223" s="84">
        <f t="shared" si="485"/>
        <v>7000</v>
      </c>
      <c r="K223" s="85">
        <v>0</v>
      </c>
      <c r="L223" s="85">
        <f t="shared" si="491"/>
        <v>0</v>
      </c>
      <c r="M223" s="85">
        <f t="shared" si="486"/>
        <v>70</v>
      </c>
      <c r="N223" s="86">
        <f t="shared" si="487"/>
        <v>7000</v>
      </c>
    </row>
    <row r="224" spans="1:14" s="87" customFormat="1" ht="14.25" customHeight="1">
      <c r="A224" s="80">
        <v>43511</v>
      </c>
      <c r="B224" s="81" t="s">
        <v>31</v>
      </c>
      <c r="C224" s="81" t="s">
        <v>53</v>
      </c>
      <c r="D224" s="82">
        <v>200</v>
      </c>
      <c r="E224" s="81" t="s">
        <v>1</v>
      </c>
      <c r="F224" s="81">
        <v>3890</v>
      </c>
      <c r="G224" s="81">
        <v>3915</v>
      </c>
      <c r="H224" s="81">
        <v>3950</v>
      </c>
      <c r="I224" s="83">
        <v>3979</v>
      </c>
      <c r="J224" s="84">
        <f t="shared" si="485"/>
        <v>5000</v>
      </c>
      <c r="K224" s="85">
        <f>(IF(E224="SHORT",IF(H224="",0,G224-H224),IF(E224="LONG",IF(H224="",0,H224-G224))))*D224</f>
        <v>7000</v>
      </c>
      <c r="L224" s="85">
        <f t="shared" si="491"/>
        <v>5800</v>
      </c>
      <c r="M224" s="85">
        <f t="shared" si="486"/>
        <v>89</v>
      </c>
      <c r="N224" s="86">
        <f t="shared" si="487"/>
        <v>17800</v>
      </c>
    </row>
    <row r="225" spans="1:14" s="87" customFormat="1" ht="14.25" customHeight="1">
      <c r="A225" s="80">
        <v>43511</v>
      </c>
      <c r="B225" s="81" t="s">
        <v>32</v>
      </c>
      <c r="C225" s="81" t="s">
        <v>53</v>
      </c>
      <c r="D225" s="82">
        <v>2500</v>
      </c>
      <c r="E225" s="81" t="s">
        <v>1</v>
      </c>
      <c r="F225" s="81">
        <v>184.2</v>
      </c>
      <c r="G225" s="81">
        <v>185.5</v>
      </c>
      <c r="H225" s="81">
        <v>187</v>
      </c>
      <c r="I225" s="83"/>
      <c r="J225" s="84">
        <f t="shared" ref="J225:J268" si="492">(IF(E225="SHORT",F225-G225,IF(E225="LONG",G225-F225)))*D225</f>
        <v>3250.0000000000282</v>
      </c>
      <c r="K225" s="85">
        <f t="shared" ref="K225:K266" si="493">(IF(E225="SHORT",IF(H225="",0,G225-H225),IF(E225="LONG",IF(H225="",0,H225-G225))))*D225</f>
        <v>3750</v>
      </c>
      <c r="L225" s="85"/>
      <c r="M225" s="85">
        <f t="shared" ref="M225:M268" si="494">(K225+J225+L225)/D225</f>
        <v>2.8000000000000114</v>
      </c>
      <c r="N225" s="86">
        <f t="shared" ref="N225:N268" si="495">M225*D225</f>
        <v>7000.0000000000282</v>
      </c>
    </row>
    <row r="226" spans="1:14" s="87" customFormat="1" ht="14.25" customHeight="1">
      <c r="A226" s="80">
        <v>43511</v>
      </c>
      <c r="B226" s="81" t="s">
        <v>48</v>
      </c>
      <c r="C226" s="81" t="s">
        <v>55</v>
      </c>
      <c r="D226" s="82">
        <v>500</v>
      </c>
      <c r="E226" s="81" t="s">
        <v>1</v>
      </c>
      <c r="F226" s="81">
        <v>864.65</v>
      </c>
      <c r="G226" s="81">
        <v>871.15</v>
      </c>
      <c r="H226" s="81">
        <v>878.65</v>
      </c>
      <c r="I226" s="83"/>
      <c r="J226" s="84">
        <f t="shared" si="492"/>
        <v>3250</v>
      </c>
      <c r="K226" s="85">
        <f t="shared" si="493"/>
        <v>3750</v>
      </c>
      <c r="L226" s="85"/>
      <c r="M226" s="85">
        <f t="shared" si="494"/>
        <v>14</v>
      </c>
      <c r="N226" s="86">
        <f t="shared" si="495"/>
        <v>7000</v>
      </c>
    </row>
    <row r="227" spans="1:14" s="87" customFormat="1" ht="14.25" customHeight="1">
      <c r="A227" s="80">
        <v>43511</v>
      </c>
      <c r="B227" s="81" t="s">
        <v>3</v>
      </c>
      <c r="C227" s="81" t="s">
        <v>55</v>
      </c>
      <c r="D227" s="82">
        <v>2000</v>
      </c>
      <c r="E227" s="81" t="s">
        <v>1</v>
      </c>
      <c r="F227" s="81">
        <v>435.8</v>
      </c>
      <c r="G227" s="81">
        <v>438.8</v>
      </c>
      <c r="H227" s="81"/>
      <c r="I227" s="83"/>
      <c r="J227" s="84">
        <f t="shared" si="492"/>
        <v>6000</v>
      </c>
      <c r="K227" s="85"/>
      <c r="L227" s="85"/>
      <c r="M227" s="85">
        <f t="shared" si="494"/>
        <v>3</v>
      </c>
      <c r="N227" s="86">
        <f t="shared" si="495"/>
        <v>6000</v>
      </c>
    </row>
    <row r="228" spans="1:14" s="87" customFormat="1" ht="14.25" customHeight="1">
      <c r="A228" s="80">
        <v>43510</v>
      </c>
      <c r="B228" s="81" t="s">
        <v>0</v>
      </c>
      <c r="C228" s="81" t="s">
        <v>56</v>
      </c>
      <c r="D228" s="82">
        <v>100</v>
      </c>
      <c r="E228" s="81" t="s">
        <v>1</v>
      </c>
      <c r="F228" s="81">
        <v>32935</v>
      </c>
      <c r="G228" s="81">
        <v>33000</v>
      </c>
      <c r="H228" s="81"/>
      <c r="I228" s="83"/>
      <c r="J228" s="84">
        <f t="shared" si="492"/>
        <v>6500</v>
      </c>
      <c r="K228" s="85"/>
      <c r="L228" s="85"/>
      <c r="M228" s="85">
        <f t="shared" si="494"/>
        <v>65</v>
      </c>
      <c r="N228" s="86">
        <f t="shared" si="495"/>
        <v>6500</v>
      </c>
    </row>
    <row r="229" spans="1:14" s="79" customFormat="1" ht="14.25" customHeight="1">
      <c r="A229" s="80">
        <v>43510</v>
      </c>
      <c r="B229" s="81" t="s">
        <v>31</v>
      </c>
      <c r="C229" s="81" t="s">
        <v>53</v>
      </c>
      <c r="D229" s="82">
        <v>200</v>
      </c>
      <c r="E229" s="81" t="s">
        <v>1</v>
      </c>
      <c r="F229" s="81">
        <v>3854</v>
      </c>
      <c r="G229" s="81">
        <v>3880</v>
      </c>
      <c r="H229" s="81"/>
      <c r="I229" s="83"/>
      <c r="J229" s="84">
        <f t="shared" si="492"/>
        <v>5200</v>
      </c>
      <c r="K229" s="85"/>
      <c r="L229" s="85"/>
      <c r="M229" s="85">
        <f t="shared" si="494"/>
        <v>26</v>
      </c>
      <c r="N229" s="86">
        <f t="shared" si="495"/>
        <v>5200</v>
      </c>
    </row>
    <row r="230" spans="1:14" s="87" customFormat="1" ht="14.25" customHeight="1">
      <c r="A230" s="80">
        <v>43509</v>
      </c>
      <c r="B230" s="81" t="s">
        <v>4</v>
      </c>
      <c r="C230" s="81" t="s">
        <v>56</v>
      </c>
      <c r="D230" s="82">
        <v>30</v>
      </c>
      <c r="E230" s="81" t="s">
        <v>1</v>
      </c>
      <c r="F230" s="81">
        <v>39562</v>
      </c>
      <c r="G230" s="81">
        <v>39662</v>
      </c>
      <c r="H230" s="81">
        <v>39787</v>
      </c>
      <c r="I230" s="83"/>
      <c r="J230" s="84">
        <f t="shared" ref="J230" si="496">(IF(E230="SHORT",F230-G230,IF(E230="LONG",G230-F230)))*D230</f>
        <v>3000</v>
      </c>
      <c r="K230" s="85">
        <f t="shared" ref="K230" si="497">(IF(E230="SHORT",IF(H230="",0,G230-H230),IF(E230="LONG",IF(H230="",0,H230-G230))))*D230</f>
        <v>3750</v>
      </c>
      <c r="L230" s="85"/>
      <c r="M230" s="85">
        <f t="shared" ref="M230" si="498">(K230+J230+L230)/D230</f>
        <v>225</v>
      </c>
      <c r="N230" s="86">
        <f t="shared" ref="N230" si="499">M230*D230</f>
        <v>6750</v>
      </c>
    </row>
    <row r="231" spans="1:14" s="87" customFormat="1" ht="14.25" customHeight="1">
      <c r="A231" s="72">
        <v>43509</v>
      </c>
      <c r="B231" s="73" t="s">
        <v>0</v>
      </c>
      <c r="C231" s="73" t="s">
        <v>56</v>
      </c>
      <c r="D231" s="74">
        <v>100</v>
      </c>
      <c r="E231" s="73" t="s">
        <v>1</v>
      </c>
      <c r="F231" s="73">
        <v>32864</v>
      </c>
      <c r="G231" s="73">
        <v>32929</v>
      </c>
      <c r="H231" s="73">
        <v>33004</v>
      </c>
      <c r="I231" s="75">
        <v>33074</v>
      </c>
      <c r="J231" s="76">
        <f t="shared" si="492"/>
        <v>6500</v>
      </c>
      <c r="K231" s="77">
        <f t="shared" si="493"/>
        <v>7500</v>
      </c>
      <c r="L231" s="77">
        <f t="shared" ref="L231:L254" si="500">(IF(E231="SHORT",IF(I231="",0,H231-I231),IF(E231="LONG",IF(I231="",0,(I231-H231)))))*D231</f>
        <v>7000</v>
      </c>
      <c r="M231" s="77">
        <f t="shared" si="494"/>
        <v>210</v>
      </c>
      <c r="N231" s="78">
        <f t="shared" si="495"/>
        <v>21000</v>
      </c>
    </row>
    <row r="232" spans="1:14" s="87" customFormat="1" ht="14.25" customHeight="1">
      <c r="A232" s="80">
        <v>43509</v>
      </c>
      <c r="B232" s="81" t="s">
        <v>6</v>
      </c>
      <c r="C232" s="81" t="s">
        <v>55</v>
      </c>
      <c r="D232" s="82">
        <v>10000</v>
      </c>
      <c r="E232" s="81" t="s">
        <v>2</v>
      </c>
      <c r="F232" s="81">
        <v>143.44999999999999</v>
      </c>
      <c r="G232" s="81">
        <v>142.9</v>
      </c>
      <c r="H232" s="81"/>
      <c r="I232" s="83"/>
      <c r="J232" s="84">
        <f t="shared" si="492"/>
        <v>5499.999999999829</v>
      </c>
      <c r="K232" s="85"/>
      <c r="L232" s="85"/>
      <c r="M232" s="85">
        <f t="shared" si="494"/>
        <v>0.54999999999998295</v>
      </c>
      <c r="N232" s="86">
        <f t="shared" si="495"/>
        <v>5499.999999999829</v>
      </c>
    </row>
    <row r="233" spans="1:14" s="87" customFormat="1" ht="14.25" customHeight="1">
      <c r="A233" s="80">
        <v>43509</v>
      </c>
      <c r="B233" s="81" t="s">
        <v>5</v>
      </c>
      <c r="C233" s="81" t="s">
        <v>55</v>
      </c>
      <c r="D233" s="82">
        <v>10000</v>
      </c>
      <c r="E233" s="81" t="s">
        <v>2</v>
      </c>
      <c r="F233" s="81">
        <v>184.4</v>
      </c>
      <c r="G233" s="81">
        <v>185</v>
      </c>
      <c r="H233" s="81"/>
      <c r="I233" s="83"/>
      <c r="J233" s="84">
        <f t="shared" si="492"/>
        <v>-5999.9999999999436</v>
      </c>
      <c r="K233" s="85"/>
      <c r="L233" s="85"/>
      <c r="M233" s="85">
        <f t="shared" si="494"/>
        <v>-0.59999999999999432</v>
      </c>
      <c r="N233" s="86">
        <f t="shared" si="495"/>
        <v>-5999.9999999999436</v>
      </c>
    </row>
    <row r="234" spans="1:14" s="87" customFormat="1" ht="14.25" customHeight="1">
      <c r="A234" s="80">
        <v>43509</v>
      </c>
      <c r="B234" s="81" t="s">
        <v>48</v>
      </c>
      <c r="C234" s="81" t="s">
        <v>55</v>
      </c>
      <c r="D234" s="82">
        <v>500</v>
      </c>
      <c r="E234" s="81" t="s">
        <v>2</v>
      </c>
      <c r="F234" s="81">
        <v>870.7</v>
      </c>
      <c r="G234" s="81">
        <v>877.7</v>
      </c>
      <c r="H234" s="81"/>
      <c r="I234" s="83"/>
      <c r="J234" s="84">
        <f t="shared" si="492"/>
        <v>-3500</v>
      </c>
      <c r="K234" s="85"/>
      <c r="L234" s="85"/>
      <c r="M234" s="85">
        <f t="shared" si="494"/>
        <v>-7</v>
      </c>
      <c r="N234" s="86">
        <f t="shared" si="495"/>
        <v>-3500</v>
      </c>
    </row>
    <row r="235" spans="1:14" s="87" customFormat="1" ht="14.25" customHeight="1">
      <c r="A235" s="80">
        <v>43509</v>
      </c>
      <c r="B235" s="81" t="s">
        <v>3</v>
      </c>
      <c r="C235" s="81" t="s">
        <v>55</v>
      </c>
      <c r="D235" s="82">
        <v>2000</v>
      </c>
      <c r="E235" s="81" t="s">
        <v>2</v>
      </c>
      <c r="F235" s="81">
        <v>433.15</v>
      </c>
      <c r="G235" s="81">
        <v>434.4</v>
      </c>
      <c r="H235" s="81"/>
      <c r="I235" s="83"/>
      <c r="J235" s="84">
        <f t="shared" si="492"/>
        <v>-2500</v>
      </c>
      <c r="K235" s="85"/>
      <c r="L235" s="85"/>
      <c r="M235" s="85">
        <f t="shared" si="494"/>
        <v>-1.25</v>
      </c>
      <c r="N235" s="86">
        <f t="shared" si="495"/>
        <v>-2500</v>
      </c>
    </row>
    <row r="236" spans="1:14" s="87" customFormat="1" ht="14.25" customHeight="1">
      <c r="A236" s="80">
        <v>43509</v>
      </c>
      <c r="B236" s="81" t="s">
        <v>31</v>
      </c>
      <c r="C236" s="81" t="s">
        <v>53</v>
      </c>
      <c r="D236" s="82">
        <v>200</v>
      </c>
      <c r="E236" s="81" t="s">
        <v>1</v>
      </c>
      <c r="F236" s="81">
        <v>3791</v>
      </c>
      <c r="G236" s="81">
        <v>3816</v>
      </c>
      <c r="H236" s="81">
        <v>3851</v>
      </c>
      <c r="I236" s="83"/>
      <c r="J236" s="84">
        <f t="shared" si="492"/>
        <v>5000</v>
      </c>
      <c r="K236" s="85">
        <f t="shared" si="493"/>
        <v>7000</v>
      </c>
      <c r="L236" s="85"/>
      <c r="M236" s="85">
        <f t="shared" si="494"/>
        <v>60</v>
      </c>
      <c r="N236" s="86">
        <f t="shared" si="495"/>
        <v>12000</v>
      </c>
    </row>
    <row r="237" spans="1:14" s="87" customFormat="1" ht="14.25" customHeight="1">
      <c r="A237" s="80">
        <v>43508</v>
      </c>
      <c r="B237" s="81" t="s">
        <v>0</v>
      </c>
      <c r="C237" s="81" t="s">
        <v>56</v>
      </c>
      <c r="D237" s="82">
        <v>100</v>
      </c>
      <c r="E237" s="81" t="s">
        <v>2</v>
      </c>
      <c r="F237" s="81">
        <v>32997</v>
      </c>
      <c r="G237" s="81">
        <v>32932</v>
      </c>
      <c r="H237" s="81">
        <v>32857</v>
      </c>
      <c r="I237" s="83"/>
      <c r="J237" s="84">
        <f t="shared" si="492"/>
        <v>6500</v>
      </c>
      <c r="K237" s="85">
        <f t="shared" si="493"/>
        <v>7500</v>
      </c>
      <c r="L237" s="85"/>
      <c r="M237" s="85">
        <f t="shared" si="494"/>
        <v>140</v>
      </c>
      <c r="N237" s="86">
        <f t="shared" si="495"/>
        <v>14000</v>
      </c>
    </row>
    <row r="238" spans="1:14" s="87" customFormat="1" ht="14.25" customHeight="1">
      <c r="A238" s="80">
        <v>43508</v>
      </c>
      <c r="B238" s="81" t="s">
        <v>4</v>
      </c>
      <c r="C238" s="81" t="s">
        <v>56</v>
      </c>
      <c r="D238" s="82">
        <v>30</v>
      </c>
      <c r="E238" s="81" t="s">
        <v>1</v>
      </c>
      <c r="F238" s="81">
        <v>39876</v>
      </c>
      <c r="G238" s="81">
        <v>39751</v>
      </c>
      <c r="H238" s="81"/>
      <c r="I238" s="83"/>
      <c r="J238" s="84">
        <f t="shared" si="492"/>
        <v>-3750</v>
      </c>
      <c r="K238" s="85"/>
      <c r="L238" s="85"/>
      <c r="M238" s="85">
        <f t="shared" si="494"/>
        <v>-125</v>
      </c>
      <c r="N238" s="86">
        <f t="shared" si="495"/>
        <v>-3750</v>
      </c>
    </row>
    <row r="239" spans="1:14" s="87" customFormat="1" ht="14.25" customHeight="1">
      <c r="A239" s="80">
        <v>43508</v>
      </c>
      <c r="B239" s="81" t="s">
        <v>49</v>
      </c>
      <c r="C239" s="81" t="s">
        <v>55</v>
      </c>
      <c r="D239" s="82">
        <v>10000</v>
      </c>
      <c r="E239" s="81" t="s">
        <v>2</v>
      </c>
      <c r="F239" s="81">
        <v>132.85</v>
      </c>
      <c r="G239" s="81">
        <v>132.30000000000001</v>
      </c>
      <c r="H239" s="81">
        <v>131.6</v>
      </c>
      <c r="I239" s="83"/>
      <c r="J239" s="84">
        <f t="shared" si="492"/>
        <v>5499.999999999829</v>
      </c>
      <c r="K239" s="85">
        <f t="shared" si="493"/>
        <v>7000.000000000171</v>
      </c>
      <c r="L239" s="85"/>
      <c r="M239" s="85">
        <f t="shared" si="494"/>
        <v>1.25</v>
      </c>
      <c r="N239" s="86">
        <f t="shared" si="495"/>
        <v>12500</v>
      </c>
    </row>
    <row r="240" spans="1:14" s="79" customFormat="1" ht="14.25" customHeight="1">
      <c r="A240" s="80">
        <v>43508</v>
      </c>
      <c r="B240" s="81" t="s">
        <v>31</v>
      </c>
      <c r="C240" s="81" t="s">
        <v>53</v>
      </c>
      <c r="D240" s="82">
        <v>200</v>
      </c>
      <c r="E240" s="81" t="s">
        <v>1</v>
      </c>
      <c r="F240" s="81">
        <v>3741</v>
      </c>
      <c r="G240" s="81">
        <v>3766</v>
      </c>
      <c r="H240" s="81">
        <v>3801</v>
      </c>
      <c r="I240" s="83"/>
      <c r="J240" s="84">
        <f t="shared" si="492"/>
        <v>5000</v>
      </c>
      <c r="K240" s="85">
        <f t="shared" si="493"/>
        <v>7000</v>
      </c>
      <c r="L240" s="85"/>
      <c r="M240" s="85">
        <f t="shared" si="494"/>
        <v>60</v>
      </c>
      <c r="N240" s="86">
        <f t="shared" si="495"/>
        <v>12000</v>
      </c>
    </row>
    <row r="241" spans="1:14" s="87" customFormat="1" ht="14.25" customHeight="1">
      <c r="A241" s="80">
        <v>43507</v>
      </c>
      <c r="B241" s="81" t="s">
        <v>4</v>
      </c>
      <c r="C241" s="81" t="s">
        <v>56</v>
      </c>
      <c r="D241" s="82">
        <v>30</v>
      </c>
      <c r="E241" s="81" t="s">
        <v>2</v>
      </c>
      <c r="F241" s="81">
        <v>39979</v>
      </c>
      <c r="G241" s="81">
        <v>39879</v>
      </c>
      <c r="H241" s="81">
        <v>39754</v>
      </c>
      <c r="I241" s="83"/>
      <c r="J241" s="84">
        <f t="shared" ref="J241:J245" si="501">(IF(E241="SHORT",F241-G241,IF(E241="LONG",G241-F241)))*D241</f>
        <v>3000</v>
      </c>
      <c r="K241" s="85">
        <f t="shared" ref="K241:K243" si="502">(IF(E241="SHORT",IF(H241="",0,G241-H241),IF(E241="LONG",IF(H241="",0,H241-G241))))*D241</f>
        <v>3750</v>
      </c>
      <c r="L241" s="85"/>
      <c r="M241" s="85">
        <f t="shared" ref="M241:M245" si="503">(K241+J241+L241)/D241</f>
        <v>225</v>
      </c>
      <c r="N241" s="86">
        <f t="shared" ref="N241:N245" si="504">M241*D241</f>
        <v>6750</v>
      </c>
    </row>
    <row r="242" spans="1:14" s="87" customFormat="1" ht="14.25" customHeight="1">
      <c r="A242" s="72">
        <v>43507</v>
      </c>
      <c r="B242" s="73" t="s">
        <v>0</v>
      </c>
      <c r="C242" s="73" t="s">
        <v>56</v>
      </c>
      <c r="D242" s="74">
        <v>100</v>
      </c>
      <c r="E242" s="73" t="s">
        <v>2</v>
      </c>
      <c r="F242" s="73">
        <v>33138</v>
      </c>
      <c r="G242" s="73">
        <v>33073</v>
      </c>
      <c r="H242" s="73">
        <v>32993</v>
      </c>
      <c r="I242" s="75">
        <v>32918</v>
      </c>
      <c r="J242" s="76">
        <f t="shared" si="501"/>
        <v>6500</v>
      </c>
      <c r="K242" s="77">
        <f t="shared" si="502"/>
        <v>8000</v>
      </c>
      <c r="L242" s="77">
        <f t="shared" ref="L242" si="505">(IF(E242="SHORT",IF(I242="",0,H242-I242),IF(E242="LONG",IF(I242="",0,(I242-H242)))))*D242</f>
        <v>7500</v>
      </c>
      <c r="M242" s="77">
        <f t="shared" si="503"/>
        <v>220</v>
      </c>
      <c r="N242" s="78">
        <f t="shared" si="504"/>
        <v>22000</v>
      </c>
    </row>
    <row r="243" spans="1:14" s="87" customFormat="1" ht="14.25" customHeight="1">
      <c r="A243" s="80">
        <v>43507</v>
      </c>
      <c r="B243" s="81" t="s">
        <v>6</v>
      </c>
      <c r="C243" s="81" t="s">
        <v>55</v>
      </c>
      <c r="D243" s="82">
        <v>10000</v>
      </c>
      <c r="E243" s="81" t="s">
        <v>2</v>
      </c>
      <c r="F243" s="81">
        <v>146.5</v>
      </c>
      <c r="G243" s="81">
        <v>145.94999999999999</v>
      </c>
      <c r="H243" s="81">
        <v>145.30000000000001</v>
      </c>
      <c r="I243" s="83"/>
      <c r="J243" s="84">
        <f t="shared" si="501"/>
        <v>5500.0000000001137</v>
      </c>
      <c r="K243" s="85">
        <f t="shared" si="502"/>
        <v>6499.9999999997726</v>
      </c>
      <c r="L243" s="85"/>
      <c r="M243" s="85">
        <f t="shared" si="503"/>
        <v>1.1999999999999886</v>
      </c>
      <c r="N243" s="86">
        <f t="shared" si="504"/>
        <v>11999.999999999887</v>
      </c>
    </row>
    <row r="244" spans="1:14" s="87" customFormat="1" ht="14.25" customHeight="1">
      <c r="A244" s="80">
        <v>43507</v>
      </c>
      <c r="B244" s="81" t="s">
        <v>49</v>
      </c>
      <c r="C244" s="81" t="s">
        <v>55</v>
      </c>
      <c r="D244" s="82">
        <v>10000</v>
      </c>
      <c r="E244" s="81" t="s">
        <v>2</v>
      </c>
      <c r="F244" s="81">
        <v>133.1</v>
      </c>
      <c r="G244" s="81">
        <v>132.55000000000001</v>
      </c>
      <c r="H244" s="81"/>
      <c r="I244" s="83"/>
      <c r="J244" s="84">
        <f t="shared" si="501"/>
        <v>5499.999999999829</v>
      </c>
      <c r="K244" s="85"/>
      <c r="L244" s="85"/>
      <c r="M244" s="85">
        <f t="shared" si="503"/>
        <v>0.54999999999998295</v>
      </c>
      <c r="N244" s="86">
        <f t="shared" si="504"/>
        <v>5499.999999999829</v>
      </c>
    </row>
    <row r="245" spans="1:14" s="87" customFormat="1" ht="14.25" customHeight="1">
      <c r="A245" s="80">
        <v>43507</v>
      </c>
      <c r="B245" s="81" t="s">
        <v>31</v>
      </c>
      <c r="C245" s="81" t="s">
        <v>53</v>
      </c>
      <c r="D245" s="82">
        <v>200</v>
      </c>
      <c r="E245" s="81" t="s">
        <v>1</v>
      </c>
      <c r="F245" s="81">
        <v>3721</v>
      </c>
      <c r="G245" s="81">
        <v>3746</v>
      </c>
      <c r="H245" s="81"/>
      <c r="I245" s="83"/>
      <c r="J245" s="84">
        <f t="shared" si="501"/>
        <v>5000</v>
      </c>
      <c r="K245" s="85"/>
      <c r="L245" s="85"/>
      <c r="M245" s="85">
        <f t="shared" si="503"/>
        <v>25</v>
      </c>
      <c r="N245" s="86">
        <f t="shared" si="504"/>
        <v>5000</v>
      </c>
    </row>
    <row r="246" spans="1:14" s="87" customFormat="1" ht="14.25" customHeight="1">
      <c r="A246" s="80"/>
      <c r="B246" s="81"/>
      <c r="C246" s="81"/>
      <c r="D246" s="82"/>
      <c r="E246" s="81"/>
      <c r="F246" s="81"/>
      <c r="G246" s="81"/>
      <c r="H246" s="81"/>
      <c r="I246" s="83"/>
      <c r="J246" s="84"/>
      <c r="K246" s="85"/>
      <c r="L246" s="85"/>
      <c r="M246" s="85"/>
      <c r="N246" s="86"/>
    </row>
    <row r="247" spans="1:14" s="87" customFormat="1" ht="14.25" customHeight="1">
      <c r="A247" s="90"/>
      <c r="B247" s="91"/>
      <c r="C247" s="91"/>
      <c r="D247" s="92"/>
      <c r="E247" s="91"/>
      <c r="F247" s="91"/>
      <c r="G247" s="91"/>
      <c r="H247" s="91"/>
      <c r="I247" s="97" t="s">
        <v>97</v>
      </c>
      <c r="J247" s="98">
        <f>SUM(J194:J245)</f>
        <v>169249.99999999974</v>
      </c>
      <c r="K247" s="98"/>
      <c r="L247" s="98"/>
      <c r="M247" s="98" t="s">
        <v>22</v>
      </c>
      <c r="N247" s="98">
        <f>SUM(N194:N245)</f>
        <v>267049.99999999965</v>
      </c>
    </row>
    <row r="248" spans="1:14" s="87" customFormat="1" ht="14.25" customHeight="1">
      <c r="A248" s="80"/>
      <c r="B248" s="81"/>
      <c r="C248" s="81"/>
      <c r="D248" s="82"/>
      <c r="E248" s="81"/>
      <c r="F248" s="81"/>
      <c r="G248" s="81"/>
      <c r="H248" s="81"/>
      <c r="I248" s="83"/>
      <c r="J248" s="84"/>
      <c r="K248" s="85"/>
      <c r="L248" s="85"/>
      <c r="M248" s="85"/>
      <c r="N248" s="86"/>
    </row>
    <row r="249" spans="1:14" s="87" customFormat="1" ht="14.25" customHeight="1">
      <c r="A249" s="90"/>
      <c r="B249" s="91"/>
      <c r="C249" s="91"/>
      <c r="D249" s="92"/>
      <c r="E249" s="91"/>
      <c r="F249" s="91"/>
      <c r="G249" s="103">
        <v>43466</v>
      </c>
      <c r="H249" s="91"/>
      <c r="I249" s="93"/>
      <c r="J249" s="94"/>
      <c r="K249" s="95"/>
      <c r="L249" s="95"/>
      <c r="M249" s="95"/>
      <c r="N249" s="96"/>
    </row>
    <row r="250" spans="1:14" s="87" customFormat="1" ht="14.25" customHeight="1">
      <c r="A250" s="80"/>
      <c r="B250" s="81"/>
      <c r="C250" s="81"/>
      <c r="D250" s="82"/>
      <c r="E250" s="81"/>
      <c r="F250" s="81"/>
      <c r="G250" s="81"/>
      <c r="H250" s="81"/>
      <c r="I250" s="83"/>
      <c r="J250" s="84"/>
      <c r="K250" s="85"/>
      <c r="L250" s="104" t="s">
        <v>107</v>
      </c>
      <c r="M250" s="95"/>
      <c r="N250" s="105">
        <v>0.77</v>
      </c>
    </row>
    <row r="251" spans="1:14" s="79" customFormat="1" ht="14.25" customHeight="1">
      <c r="A251" s="80">
        <v>43496</v>
      </c>
      <c r="B251" s="81" t="s">
        <v>6</v>
      </c>
      <c r="C251" s="81" t="s">
        <v>55</v>
      </c>
      <c r="D251" s="82">
        <v>10000</v>
      </c>
      <c r="E251" s="81" t="s">
        <v>1</v>
      </c>
      <c r="F251" s="81">
        <v>147.9</v>
      </c>
      <c r="G251" s="81">
        <v>148.44999999999999</v>
      </c>
      <c r="H251" s="81"/>
      <c r="I251" s="83"/>
      <c r="J251" s="84">
        <f t="shared" si="492"/>
        <v>5499.999999999829</v>
      </c>
      <c r="K251" s="85"/>
      <c r="L251" s="85"/>
      <c r="M251" s="85">
        <f t="shared" si="494"/>
        <v>0.54999999999998295</v>
      </c>
      <c r="N251" s="86">
        <f t="shared" si="495"/>
        <v>5499.999999999829</v>
      </c>
    </row>
    <row r="252" spans="1:14" s="87" customFormat="1" ht="14.25" customHeight="1">
      <c r="A252" s="80">
        <v>43496</v>
      </c>
      <c r="B252" s="81" t="s">
        <v>49</v>
      </c>
      <c r="C252" s="81" t="s">
        <v>55</v>
      </c>
      <c r="D252" s="82">
        <v>10000</v>
      </c>
      <c r="E252" s="81" t="s">
        <v>1</v>
      </c>
      <c r="F252" s="81">
        <v>134.6</v>
      </c>
      <c r="G252" s="81">
        <v>135.15</v>
      </c>
      <c r="H252" s="81"/>
      <c r="I252" s="83"/>
      <c r="J252" s="84">
        <f t="shared" si="492"/>
        <v>5500.0000000001137</v>
      </c>
      <c r="K252" s="85"/>
      <c r="L252" s="85"/>
      <c r="M252" s="85">
        <f t="shared" si="494"/>
        <v>0.55000000000001137</v>
      </c>
      <c r="N252" s="86">
        <f t="shared" si="495"/>
        <v>5500.0000000001137</v>
      </c>
    </row>
    <row r="253" spans="1:14" s="87" customFormat="1" ht="14.25" customHeight="1">
      <c r="A253" s="80">
        <v>43496</v>
      </c>
      <c r="B253" s="81" t="s">
        <v>48</v>
      </c>
      <c r="C253" s="81" t="s">
        <v>55</v>
      </c>
      <c r="D253" s="82">
        <v>500</v>
      </c>
      <c r="E253" s="81" t="s">
        <v>1</v>
      </c>
      <c r="F253" s="81">
        <v>877.65</v>
      </c>
      <c r="G253" s="81">
        <v>884.15</v>
      </c>
      <c r="H253" s="81"/>
      <c r="I253" s="83"/>
      <c r="J253" s="84">
        <f t="shared" si="492"/>
        <v>3250</v>
      </c>
      <c r="K253" s="85"/>
      <c r="L253" s="85"/>
      <c r="M253" s="85">
        <f t="shared" si="494"/>
        <v>6.5</v>
      </c>
      <c r="N253" s="86">
        <f t="shared" si="495"/>
        <v>3250</v>
      </c>
    </row>
    <row r="254" spans="1:14" s="87" customFormat="1" ht="14.25" customHeight="1">
      <c r="A254" s="72">
        <v>43496</v>
      </c>
      <c r="B254" s="73" t="s">
        <v>31</v>
      </c>
      <c r="C254" s="73" t="s">
        <v>53</v>
      </c>
      <c r="D254" s="74">
        <v>200</v>
      </c>
      <c r="E254" s="73" t="s">
        <v>2</v>
      </c>
      <c r="F254" s="73">
        <v>3892</v>
      </c>
      <c r="G254" s="73">
        <v>3867</v>
      </c>
      <c r="H254" s="73">
        <v>3832</v>
      </c>
      <c r="I254" s="75">
        <v>3802</v>
      </c>
      <c r="J254" s="76">
        <f t="shared" si="492"/>
        <v>5000</v>
      </c>
      <c r="K254" s="77">
        <f t="shared" si="493"/>
        <v>7000</v>
      </c>
      <c r="L254" s="77">
        <f t="shared" si="500"/>
        <v>6000</v>
      </c>
      <c r="M254" s="77">
        <f t="shared" si="494"/>
        <v>90</v>
      </c>
      <c r="N254" s="78">
        <f t="shared" si="495"/>
        <v>18000</v>
      </c>
    </row>
    <row r="255" spans="1:14" s="87" customFormat="1" ht="14.25" customHeight="1">
      <c r="A255" s="80">
        <v>43489</v>
      </c>
      <c r="B255" s="81" t="s">
        <v>4</v>
      </c>
      <c r="C255" s="81" t="s">
        <v>56</v>
      </c>
      <c r="D255" s="82">
        <v>30</v>
      </c>
      <c r="E255" s="81" t="s">
        <v>2</v>
      </c>
      <c r="F255" s="81">
        <v>39046</v>
      </c>
      <c r="G255" s="81">
        <v>38946</v>
      </c>
      <c r="H255" s="81"/>
      <c r="I255" s="83"/>
      <c r="J255" s="84">
        <f t="shared" si="492"/>
        <v>3000</v>
      </c>
      <c r="K255" s="85"/>
      <c r="L255" s="85"/>
      <c r="M255" s="85">
        <f t="shared" si="494"/>
        <v>100</v>
      </c>
      <c r="N255" s="86">
        <f t="shared" si="495"/>
        <v>3000</v>
      </c>
    </row>
    <row r="256" spans="1:14" s="87" customFormat="1" ht="14.25" customHeight="1">
      <c r="A256" s="80">
        <v>43489</v>
      </c>
      <c r="B256" s="81" t="s">
        <v>48</v>
      </c>
      <c r="C256" s="81" t="s">
        <v>55</v>
      </c>
      <c r="D256" s="82">
        <v>500</v>
      </c>
      <c r="E256" s="81" t="s">
        <v>2</v>
      </c>
      <c r="F256" s="81">
        <v>827.6</v>
      </c>
      <c r="G256" s="81">
        <v>821.1</v>
      </c>
      <c r="H256" s="81"/>
      <c r="I256" s="83"/>
      <c r="J256" s="84">
        <f t="shared" si="492"/>
        <v>3250</v>
      </c>
      <c r="K256" s="85"/>
      <c r="L256" s="85"/>
      <c r="M256" s="85">
        <f t="shared" si="494"/>
        <v>6.5</v>
      </c>
      <c r="N256" s="86">
        <f t="shared" si="495"/>
        <v>3250</v>
      </c>
    </row>
    <row r="257" spans="1:14" s="87" customFormat="1" ht="14.25" customHeight="1">
      <c r="A257" s="80">
        <v>43489</v>
      </c>
      <c r="B257" s="81" t="s">
        <v>6</v>
      </c>
      <c r="C257" s="81" t="s">
        <v>55</v>
      </c>
      <c r="D257" s="82">
        <v>10000</v>
      </c>
      <c r="E257" s="81" t="s">
        <v>2</v>
      </c>
      <c r="F257" s="81">
        <v>144.15</v>
      </c>
      <c r="G257" s="81">
        <v>143.6</v>
      </c>
      <c r="H257" s="81"/>
      <c r="I257" s="83"/>
      <c r="J257" s="84">
        <f t="shared" si="492"/>
        <v>5500.0000000001137</v>
      </c>
      <c r="K257" s="85"/>
      <c r="L257" s="85"/>
      <c r="M257" s="85">
        <f t="shared" si="494"/>
        <v>0.55000000000001137</v>
      </c>
      <c r="N257" s="86">
        <f t="shared" si="495"/>
        <v>5500.0000000001137</v>
      </c>
    </row>
    <row r="258" spans="1:14" s="87" customFormat="1" ht="14.25" customHeight="1">
      <c r="A258" s="80">
        <v>43489</v>
      </c>
      <c r="B258" s="81" t="s">
        <v>31</v>
      </c>
      <c r="C258" s="81" t="s">
        <v>53</v>
      </c>
      <c r="D258" s="82">
        <v>200</v>
      </c>
      <c r="E258" s="81" t="s">
        <v>1</v>
      </c>
      <c r="F258" s="81">
        <v>3767</v>
      </c>
      <c r="G258" s="81">
        <v>3792</v>
      </c>
      <c r="H258" s="81">
        <v>3827</v>
      </c>
      <c r="I258" s="83"/>
      <c r="J258" s="84">
        <f t="shared" si="492"/>
        <v>5000</v>
      </c>
      <c r="K258" s="85">
        <f t="shared" si="493"/>
        <v>7000</v>
      </c>
      <c r="L258" s="85"/>
      <c r="M258" s="85">
        <f t="shared" si="494"/>
        <v>60</v>
      </c>
      <c r="N258" s="86">
        <f t="shared" si="495"/>
        <v>12000</v>
      </c>
    </row>
    <row r="259" spans="1:14" s="87" customFormat="1" ht="14.25" customHeight="1">
      <c r="A259" s="80">
        <v>43489</v>
      </c>
      <c r="B259" s="81" t="s">
        <v>32</v>
      </c>
      <c r="C259" s="81" t="s">
        <v>53</v>
      </c>
      <c r="D259" s="82">
        <v>2500</v>
      </c>
      <c r="E259" s="81" t="s">
        <v>1</v>
      </c>
      <c r="F259" s="81">
        <v>216.05</v>
      </c>
      <c r="G259" s="81">
        <v>217.55</v>
      </c>
      <c r="H259" s="81"/>
      <c r="I259" s="83"/>
      <c r="J259" s="84">
        <f t="shared" si="492"/>
        <v>3750</v>
      </c>
      <c r="K259" s="85"/>
      <c r="L259" s="85"/>
      <c r="M259" s="85">
        <f t="shared" si="494"/>
        <v>1.5</v>
      </c>
      <c r="N259" s="86">
        <f t="shared" si="495"/>
        <v>3750</v>
      </c>
    </row>
    <row r="260" spans="1:14" s="87" customFormat="1" ht="14.25" customHeight="1">
      <c r="A260" s="80">
        <v>43488</v>
      </c>
      <c r="B260" s="81" t="s">
        <v>31</v>
      </c>
      <c r="C260" s="81" t="s">
        <v>53</v>
      </c>
      <c r="D260" s="82">
        <v>200</v>
      </c>
      <c r="E260" s="81" t="s">
        <v>1</v>
      </c>
      <c r="F260" s="81">
        <v>3795</v>
      </c>
      <c r="G260" s="81">
        <v>3820</v>
      </c>
      <c r="H260" s="81">
        <v>3855</v>
      </c>
      <c r="I260" s="83"/>
      <c r="J260" s="84">
        <f t="shared" si="492"/>
        <v>5000</v>
      </c>
      <c r="K260" s="85">
        <f t="shared" si="493"/>
        <v>7000</v>
      </c>
      <c r="L260" s="85"/>
      <c r="M260" s="85">
        <f t="shared" si="494"/>
        <v>60</v>
      </c>
      <c r="N260" s="86">
        <f t="shared" si="495"/>
        <v>12000</v>
      </c>
    </row>
    <row r="261" spans="1:14" s="87" customFormat="1" ht="14.25" customHeight="1">
      <c r="A261" s="80">
        <v>43488</v>
      </c>
      <c r="B261" s="81" t="s">
        <v>32</v>
      </c>
      <c r="C261" s="81" t="s">
        <v>53</v>
      </c>
      <c r="D261" s="82">
        <v>2500</v>
      </c>
      <c r="E261" s="81" t="s">
        <v>1</v>
      </c>
      <c r="F261" s="81">
        <v>223.05</v>
      </c>
      <c r="G261" s="81">
        <v>224.55</v>
      </c>
      <c r="H261" s="81"/>
      <c r="I261" s="83"/>
      <c r="J261" s="84">
        <f t="shared" si="492"/>
        <v>3750</v>
      </c>
      <c r="K261" s="85"/>
      <c r="L261" s="85"/>
      <c r="M261" s="85">
        <f t="shared" si="494"/>
        <v>1.5</v>
      </c>
      <c r="N261" s="86">
        <f t="shared" si="495"/>
        <v>3750</v>
      </c>
    </row>
    <row r="262" spans="1:14" s="87" customFormat="1" ht="14.25" customHeight="1">
      <c r="A262" s="80">
        <v>43488</v>
      </c>
      <c r="B262" s="81" t="s">
        <v>48</v>
      </c>
      <c r="C262" s="81" t="s">
        <v>55</v>
      </c>
      <c r="D262" s="82">
        <v>500</v>
      </c>
      <c r="E262" s="81" t="s">
        <v>1</v>
      </c>
      <c r="F262" s="81">
        <v>826.2</v>
      </c>
      <c r="G262" s="81">
        <v>832.7</v>
      </c>
      <c r="H262" s="81"/>
      <c r="I262" s="83"/>
      <c r="J262" s="84">
        <f t="shared" si="492"/>
        <v>3250</v>
      </c>
      <c r="K262" s="85"/>
      <c r="L262" s="85"/>
      <c r="M262" s="85">
        <f t="shared" si="494"/>
        <v>6.5</v>
      </c>
      <c r="N262" s="86">
        <f t="shared" si="495"/>
        <v>3250</v>
      </c>
    </row>
    <row r="263" spans="1:14" s="87" customFormat="1" ht="14.25" customHeight="1">
      <c r="A263" s="80">
        <v>43487</v>
      </c>
      <c r="B263" s="81" t="s">
        <v>31</v>
      </c>
      <c r="C263" s="81" t="s">
        <v>53</v>
      </c>
      <c r="D263" s="82">
        <v>200</v>
      </c>
      <c r="E263" s="81" t="s">
        <v>1</v>
      </c>
      <c r="F263" s="81">
        <v>3844</v>
      </c>
      <c r="G263" s="81">
        <v>3869</v>
      </c>
      <c r="H263" s="81">
        <v>3904</v>
      </c>
      <c r="I263" s="83"/>
      <c r="J263" s="84">
        <f t="shared" si="492"/>
        <v>5000</v>
      </c>
      <c r="K263" s="85">
        <f t="shared" si="493"/>
        <v>7000</v>
      </c>
      <c r="L263" s="85"/>
      <c r="M263" s="85">
        <f t="shared" si="494"/>
        <v>60</v>
      </c>
      <c r="N263" s="86">
        <f t="shared" si="495"/>
        <v>12000</v>
      </c>
    </row>
    <row r="264" spans="1:14" s="87" customFormat="1" ht="14.25" customHeight="1">
      <c r="A264" s="80">
        <v>43487</v>
      </c>
      <c r="B264" s="81" t="s">
        <v>32</v>
      </c>
      <c r="C264" s="81" t="s">
        <v>53</v>
      </c>
      <c r="D264" s="82">
        <v>2500</v>
      </c>
      <c r="E264" s="81" t="s">
        <v>2</v>
      </c>
      <c r="F264" s="81">
        <v>235.9</v>
      </c>
      <c r="G264" s="81">
        <v>234.4</v>
      </c>
      <c r="H264" s="81"/>
      <c r="I264" s="83"/>
      <c r="J264" s="84">
        <f t="shared" si="492"/>
        <v>3750</v>
      </c>
      <c r="K264" s="85"/>
      <c r="L264" s="85"/>
      <c r="M264" s="85">
        <f t="shared" si="494"/>
        <v>1.5</v>
      </c>
      <c r="N264" s="86">
        <f t="shared" si="495"/>
        <v>3750</v>
      </c>
    </row>
    <row r="265" spans="1:14" s="87" customFormat="1" ht="14.25" customHeight="1">
      <c r="A265" s="80">
        <v>43487</v>
      </c>
      <c r="B265" s="81" t="s">
        <v>6</v>
      </c>
      <c r="C265" s="81" t="s">
        <v>55</v>
      </c>
      <c r="D265" s="82">
        <v>10000</v>
      </c>
      <c r="E265" s="81" t="s">
        <v>1</v>
      </c>
      <c r="F265" s="81">
        <v>143.15</v>
      </c>
      <c r="G265" s="81">
        <v>144.4</v>
      </c>
      <c r="H265" s="81"/>
      <c r="I265" s="83"/>
      <c r="J265" s="84">
        <f t="shared" si="492"/>
        <v>12500</v>
      </c>
      <c r="K265" s="85"/>
      <c r="L265" s="85"/>
      <c r="M265" s="85">
        <f t="shared" si="494"/>
        <v>1.25</v>
      </c>
      <c r="N265" s="86">
        <f t="shared" si="495"/>
        <v>12500</v>
      </c>
    </row>
    <row r="266" spans="1:14" s="87" customFormat="1" ht="14.25" customHeight="1">
      <c r="A266" s="80">
        <v>43487</v>
      </c>
      <c r="B266" s="81" t="s">
        <v>49</v>
      </c>
      <c r="C266" s="81" t="s">
        <v>55</v>
      </c>
      <c r="D266" s="82">
        <v>10000</v>
      </c>
      <c r="E266" s="81" t="s">
        <v>1</v>
      </c>
      <c r="F266" s="81">
        <v>133.19999999999999</v>
      </c>
      <c r="G266" s="81">
        <v>133.75</v>
      </c>
      <c r="H266" s="81">
        <v>134.44999999999999</v>
      </c>
      <c r="I266" s="83"/>
      <c r="J266" s="84">
        <f t="shared" si="492"/>
        <v>5500.0000000001137</v>
      </c>
      <c r="K266" s="85">
        <f t="shared" si="493"/>
        <v>6999.9999999998863</v>
      </c>
      <c r="L266" s="85"/>
      <c r="M266" s="85">
        <f t="shared" si="494"/>
        <v>1.25</v>
      </c>
      <c r="N266" s="86">
        <f t="shared" si="495"/>
        <v>12500</v>
      </c>
    </row>
    <row r="267" spans="1:14" s="79" customFormat="1" ht="14.25" customHeight="1">
      <c r="A267" s="80">
        <v>43487</v>
      </c>
      <c r="B267" s="81" t="s">
        <v>4</v>
      </c>
      <c r="C267" s="81" t="s">
        <v>56</v>
      </c>
      <c r="D267" s="82">
        <v>30</v>
      </c>
      <c r="E267" s="81" t="s">
        <v>1</v>
      </c>
      <c r="F267" s="81">
        <v>39022</v>
      </c>
      <c r="G267" s="81">
        <v>39122</v>
      </c>
      <c r="H267" s="81"/>
      <c r="I267" s="83"/>
      <c r="J267" s="84">
        <f t="shared" si="492"/>
        <v>3000</v>
      </c>
      <c r="K267" s="85"/>
      <c r="L267" s="85"/>
      <c r="M267" s="85">
        <f t="shared" si="494"/>
        <v>100</v>
      </c>
      <c r="N267" s="86">
        <f t="shared" si="495"/>
        <v>3000</v>
      </c>
    </row>
    <row r="268" spans="1:14" s="87" customFormat="1" ht="14.25" customHeight="1">
      <c r="A268" s="80">
        <v>43486</v>
      </c>
      <c r="B268" s="81" t="s">
        <v>3</v>
      </c>
      <c r="C268" s="81" t="s">
        <v>55</v>
      </c>
      <c r="D268" s="82">
        <v>2000</v>
      </c>
      <c r="E268" s="81" t="s">
        <v>2</v>
      </c>
      <c r="F268" s="81">
        <v>428.4</v>
      </c>
      <c r="G268" s="81">
        <v>425.4</v>
      </c>
      <c r="H268" s="81"/>
      <c r="I268" s="83"/>
      <c r="J268" s="84">
        <f t="shared" si="492"/>
        <v>6000</v>
      </c>
      <c r="K268" s="85"/>
      <c r="L268" s="85"/>
      <c r="M268" s="85">
        <f t="shared" si="494"/>
        <v>3</v>
      </c>
      <c r="N268" s="86">
        <f t="shared" si="495"/>
        <v>6000</v>
      </c>
    </row>
    <row r="269" spans="1:14" s="87" customFormat="1" ht="14.25" customHeight="1">
      <c r="A269" s="80">
        <v>43486</v>
      </c>
      <c r="B269" s="81" t="s">
        <v>48</v>
      </c>
      <c r="C269" s="81" t="s">
        <v>55</v>
      </c>
      <c r="D269" s="82">
        <v>500</v>
      </c>
      <c r="E269" s="81" t="s">
        <v>2</v>
      </c>
      <c r="F269" s="81">
        <v>837.2</v>
      </c>
      <c r="G269" s="81">
        <v>838.2</v>
      </c>
      <c r="H269" s="81"/>
      <c r="I269" s="83"/>
      <c r="J269" s="84">
        <f t="shared" ref="J269:J274" si="506">(IF(E269="SHORT",F269-G269,IF(E269="LONG",G269-F269)))*D269</f>
        <v>-500</v>
      </c>
      <c r="K269" s="85"/>
      <c r="L269" s="85"/>
      <c r="M269" s="85">
        <f t="shared" ref="M269:M274" si="507">(K269+J269+L269)/D269</f>
        <v>-1</v>
      </c>
      <c r="N269" s="86">
        <f t="shared" ref="N269:N274" si="508">M269*D269</f>
        <v>-500</v>
      </c>
    </row>
    <row r="270" spans="1:14" s="87" customFormat="1" ht="14.25" customHeight="1">
      <c r="A270" s="72">
        <v>43486</v>
      </c>
      <c r="B270" s="73" t="s">
        <v>49</v>
      </c>
      <c r="C270" s="73" t="s">
        <v>55</v>
      </c>
      <c r="D270" s="74">
        <v>10000</v>
      </c>
      <c r="E270" s="73" t="s">
        <v>2</v>
      </c>
      <c r="F270" s="73">
        <v>133.25</v>
      </c>
      <c r="G270" s="73">
        <v>132.69999999999999</v>
      </c>
      <c r="H270" s="73">
        <v>132.1</v>
      </c>
      <c r="I270" s="75">
        <v>131.55000000000001</v>
      </c>
      <c r="J270" s="76">
        <f t="shared" si="506"/>
        <v>5500.0000000001137</v>
      </c>
      <c r="K270" s="77">
        <f t="shared" ref="K270:K271" si="509">(IF(E270="SHORT",IF(H270="",0,G270-H270),IF(E270="LONG",IF(H270="",0,H270-G270))))*D270</f>
        <v>5999.9999999999436</v>
      </c>
      <c r="L270" s="77">
        <f t="shared" ref="L270" si="510">(IF(E270="SHORT",IF(I270="",0,H270-I270),IF(E270="LONG",IF(I270="",0,(I270-H270)))))*D270</f>
        <v>5499.999999999829</v>
      </c>
      <c r="M270" s="77">
        <f t="shared" si="507"/>
        <v>1.6999999999999886</v>
      </c>
      <c r="N270" s="78">
        <f t="shared" si="508"/>
        <v>16999.999999999887</v>
      </c>
    </row>
    <row r="271" spans="1:14" s="87" customFormat="1" ht="14.25" customHeight="1">
      <c r="A271" s="80">
        <v>43486</v>
      </c>
      <c r="B271" s="81" t="s">
        <v>5</v>
      </c>
      <c r="C271" s="81" t="s">
        <v>55</v>
      </c>
      <c r="D271" s="82">
        <v>10000</v>
      </c>
      <c r="E271" s="81" t="s">
        <v>2</v>
      </c>
      <c r="F271" s="81">
        <v>185.15</v>
      </c>
      <c r="G271" s="81">
        <v>184.6</v>
      </c>
      <c r="H271" s="81">
        <v>183.9</v>
      </c>
      <c r="I271" s="83"/>
      <c r="J271" s="84">
        <f t="shared" si="506"/>
        <v>5500.0000000001137</v>
      </c>
      <c r="K271" s="85">
        <f t="shared" si="509"/>
        <v>6999.9999999998863</v>
      </c>
      <c r="L271" s="85"/>
      <c r="M271" s="85">
        <f t="shared" si="507"/>
        <v>1.25</v>
      </c>
      <c r="N271" s="86">
        <f t="shared" si="508"/>
        <v>12500</v>
      </c>
    </row>
    <row r="272" spans="1:14" s="87" customFormat="1" ht="14.25" customHeight="1">
      <c r="A272" s="80">
        <v>43486</v>
      </c>
      <c r="B272" s="81" t="s">
        <v>0</v>
      </c>
      <c r="C272" s="81" t="s">
        <v>56</v>
      </c>
      <c r="D272" s="82">
        <v>100</v>
      </c>
      <c r="E272" s="81" t="s">
        <v>2</v>
      </c>
      <c r="F272" s="81">
        <v>32112</v>
      </c>
      <c r="G272" s="81">
        <v>32047</v>
      </c>
      <c r="H272" s="81"/>
      <c r="I272" s="83"/>
      <c r="J272" s="84">
        <f t="shared" si="506"/>
        <v>6500</v>
      </c>
      <c r="K272" s="85"/>
      <c r="L272" s="85"/>
      <c r="M272" s="85">
        <f t="shared" si="507"/>
        <v>65</v>
      </c>
      <c r="N272" s="86">
        <f t="shared" si="508"/>
        <v>6500</v>
      </c>
    </row>
    <row r="273" spans="1:14" s="87" customFormat="1" ht="14.25" customHeight="1">
      <c r="A273" s="80">
        <v>43486</v>
      </c>
      <c r="B273" s="81" t="s">
        <v>32</v>
      </c>
      <c r="C273" s="81" t="s">
        <v>53</v>
      </c>
      <c r="D273" s="82">
        <v>2500</v>
      </c>
      <c r="E273" s="81" t="s">
        <v>2</v>
      </c>
      <c r="F273" s="81">
        <v>237.05</v>
      </c>
      <c r="G273" s="81">
        <v>235.55</v>
      </c>
      <c r="H273" s="81"/>
      <c r="I273" s="83"/>
      <c r="J273" s="84">
        <f t="shared" si="506"/>
        <v>3750</v>
      </c>
      <c r="K273" s="85"/>
      <c r="L273" s="85"/>
      <c r="M273" s="85">
        <f t="shared" si="507"/>
        <v>1.5</v>
      </c>
      <c r="N273" s="86">
        <f t="shared" si="508"/>
        <v>3750</v>
      </c>
    </row>
    <row r="274" spans="1:14" s="87" customFormat="1" ht="14.25" customHeight="1">
      <c r="A274" s="80">
        <v>43486</v>
      </c>
      <c r="B274" s="81" t="s">
        <v>31</v>
      </c>
      <c r="C274" s="81" t="s">
        <v>53</v>
      </c>
      <c r="D274" s="82">
        <v>200</v>
      </c>
      <c r="E274" s="81" t="s">
        <v>2</v>
      </c>
      <c r="F274" s="81">
        <v>3858</v>
      </c>
      <c r="G274" s="81">
        <v>3888</v>
      </c>
      <c r="H274" s="81"/>
      <c r="I274" s="83"/>
      <c r="J274" s="84">
        <f t="shared" si="506"/>
        <v>-6000</v>
      </c>
      <c r="K274" s="85"/>
      <c r="L274" s="85"/>
      <c r="M274" s="85">
        <f t="shared" si="507"/>
        <v>-30</v>
      </c>
      <c r="N274" s="86">
        <f t="shared" si="508"/>
        <v>-6000</v>
      </c>
    </row>
    <row r="275" spans="1:14" s="87" customFormat="1" ht="14.25" customHeight="1">
      <c r="A275" s="80">
        <v>43483</v>
      </c>
      <c r="B275" s="81" t="s">
        <v>49</v>
      </c>
      <c r="C275" s="81" t="s">
        <v>55</v>
      </c>
      <c r="D275" s="82">
        <v>10000</v>
      </c>
      <c r="E275" s="81" t="s">
        <v>2</v>
      </c>
      <c r="F275" s="81">
        <v>132.19999999999999</v>
      </c>
      <c r="G275" s="81">
        <v>131.85</v>
      </c>
      <c r="H275" s="81"/>
      <c r="I275" s="83"/>
      <c r="J275" s="84">
        <f t="shared" ref="J275:J278" si="511">(IF(E275="SHORT",F275-G275,IF(E275="LONG",G275-F275)))*D275</f>
        <v>3499.9999999999432</v>
      </c>
      <c r="K275" s="85"/>
      <c r="L275" s="85"/>
      <c r="M275" s="85">
        <f t="shared" ref="M275:M278" si="512">(K275+J275+L275)/D275</f>
        <v>0.34999999999999432</v>
      </c>
      <c r="N275" s="86">
        <f t="shared" ref="N275:N278" si="513">M275*D275</f>
        <v>3499.9999999999432</v>
      </c>
    </row>
    <row r="276" spans="1:14" s="87" customFormat="1" ht="14.25" customHeight="1">
      <c r="A276" s="80">
        <v>43483</v>
      </c>
      <c r="B276" s="81" t="s">
        <v>48</v>
      </c>
      <c r="C276" s="81" t="s">
        <v>55</v>
      </c>
      <c r="D276" s="82">
        <v>500</v>
      </c>
      <c r="E276" s="81" t="s">
        <v>2</v>
      </c>
      <c r="F276" s="81">
        <v>828.55</v>
      </c>
      <c r="G276" s="81">
        <v>836.55</v>
      </c>
      <c r="H276" s="81"/>
      <c r="I276" s="83"/>
      <c r="J276" s="84">
        <f t="shared" si="511"/>
        <v>-4000</v>
      </c>
      <c r="K276" s="85"/>
      <c r="L276" s="85"/>
      <c r="M276" s="85">
        <f t="shared" si="512"/>
        <v>-8</v>
      </c>
      <c r="N276" s="86">
        <f t="shared" si="513"/>
        <v>-4000</v>
      </c>
    </row>
    <row r="277" spans="1:14" s="87" customFormat="1" ht="14.25" customHeight="1">
      <c r="A277" s="80">
        <v>43483</v>
      </c>
      <c r="B277" s="81" t="s">
        <v>4</v>
      </c>
      <c r="C277" s="81" t="s">
        <v>56</v>
      </c>
      <c r="D277" s="82">
        <v>30</v>
      </c>
      <c r="E277" s="81" t="s">
        <v>2</v>
      </c>
      <c r="F277" s="81">
        <v>39445</v>
      </c>
      <c r="G277" s="81">
        <v>39345</v>
      </c>
      <c r="H277" s="81">
        <v>39220</v>
      </c>
      <c r="I277" s="83"/>
      <c r="J277" s="84">
        <f t="shared" si="511"/>
        <v>3000</v>
      </c>
      <c r="K277" s="85">
        <f t="shared" ref="K277" si="514">(IF(E277="SHORT",IF(H277="",0,G277-H277),IF(E277="LONG",IF(H277="",0,H277-G277))))*D277</f>
        <v>3750</v>
      </c>
      <c r="L277" s="85"/>
      <c r="M277" s="85">
        <f t="shared" si="512"/>
        <v>225</v>
      </c>
      <c r="N277" s="86">
        <f t="shared" si="513"/>
        <v>6750</v>
      </c>
    </row>
    <row r="278" spans="1:14" s="87" customFormat="1" ht="14.25" customHeight="1">
      <c r="A278" s="80">
        <v>43483</v>
      </c>
      <c r="B278" s="81" t="s">
        <v>31</v>
      </c>
      <c r="C278" s="81" t="s">
        <v>53</v>
      </c>
      <c r="D278" s="82">
        <v>200</v>
      </c>
      <c r="E278" s="81" t="s">
        <v>2</v>
      </c>
      <c r="F278" s="81">
        <v>3741</v>
      </c>
      <c r="G278" s="81">
        <v>3771</v>
      </c>
      <c r="H278" s="81"/>
      <c r="I278" s="83"/>
      <c r="J278" s="84">
        <f t="shared" si="511"/>
        <v>-6000</v>
      </c>
      <c r="K278" s="85"/>
      <c r="L278" s="85"/>
      <c r="M278" s="85">
        <f t="shared" si="512"/>
        <v>-30</v>
      </c>
      <c r="N278" s="86">
        <f t="shared" si="513"/>
        <v>-6000</v>
      </c>
    </row>
    <row r="279" spans="1:14" s="87" customFormat="1" ht="14.25" customHeight="1">
      <c r="A279" s="80">
        <v>43482</v>
      </c>
      <c r="B279" s="81" t="s">
        <v>0</v>
      </c>
      <c r="C279" s="81" t="s">
        <v>56</v>
      </c>
      <c r="D279" s="82">
        <v>100</v>
      </c>
      <c r="E279" s="81" t="s">
        <v>2</v>
      </c>
      <c r="F279" s="81">
        <v>32298</v>
      </c>
      <c r="G279" s="81">
        <v>32233</v>
      </c>
      <c r="H279" s="81"/>
      <c r="I279" s="83"/>
      <c r="J279" s="84">
        <f t="shared" ref="J279:J285" si="515">(IF(E279="SHORT",F279-G279,IF(E279="LONG",G279-F279)))*D279</f>
        <v>6500</v>
      </c>
      <c r="K279" s="85"/>
      <c r="L279" s="85"/>
      <c r="M279" s="85">
        <f t="shared" ref="M279:M285" si="516">(K279+J279+L279)/D279</f>
        <v>65</v>
      </c>
      <c r="N279" s="86">
        <f t="shared" ref="N279:N285" si="517">M279*D279</f>
        <v>6500</v>
      </c>
    </row>
    <row r="280" spans="1:14" s="87" customFormat="1" ht="14.25" customHeight="1">
      <c r="A280" s="80">
        <v>43482</v>
      </c>
      <c r="B280" s="81" t="s">
        <v>4</v>
      </c>
      <c r="C280" s="81" t="s">
        <v>56</v>
      </c>
      <c r="D280" s="82">
        <v>30</v>
      </c>
      <c r="E280" s="81" t="s">
        <v>2</v>
      </c>
      <c r="F280" s="81">
        <v>39637</v>
      </c>
      <c r="G280" s="81">
        <v>39537</v>
      </c>
      <c r="H280" s="81">
        <v>39412</v>
      </c>
      <c r="I280" s="83"/>
      <c r="J280" s="84">
        <f t="shared" si="515"/>
        <v>3000</v>
      </c>
      <c r="K280" s="85">
        <f t="shared" ref="K280" si="518">(IF(E280="SHORT",IF(H280="",0,G280-H280),IF(E280="LONG",IF(H280="",0,H280-G280))))*D280</f>
        <v>3750</v>
      </c>
      <c r="L280" s="85"/>
      <c r="M280" s="85">
        <f t="shared" si="516"/>
        <v>225</v>
      </c>
      <c r="N280" s="86">
        <f t="shared" si="517"/>
        <v>6750</v>
      </c>
    </row>
    <row r="281" spans="1:14" s="87" customFormat="1" ht="14.25" customHeight="1">
      <c r="A281" s="80">
        <v>43482</v>
      </c>
      <c r="B281" s="81" t="s">
        <v>31</v>
      </c>
      <c r="C281" s="81" t="s">
        <v>53</v>
      </c>
      <c r="D281" s="82">
        <v>200</v>
      </c>
      <c r="E281" s="81" t="s">
        <v>2</v>
      </c>
      <c r="F281" s="81">
        <v>3699</v>
      </c>
      <c r="G281" s="81">
        <v>3674</v>
      </c>
      <c r="H281" s="81"/>
      <c r="I281" s="83"/>
      <c r="J281" s="84">
        <f t="shared" si="515"/>
        <v>5000</v>
      </c>
      <c r="K281" s="85"/>
      <c r="L281" s="85"/>
      <c r="M281" s="85">
        <f t="shared" si="516"/>
        <v>25</v>
      </c>
      <c r="N281" s="86">
        <f t="shared" si="517"/>
        <v>5000</v>
      </c>
    </row>
    <row r="282" spans="1:14" s="87" customFormat="1" ht="14.25" customHeight="1">
      <c r="A282" s="80">
        <v>43482</v>
      </c>
      <c r="B282" s="81" t="s">
        <v>32</v>
      </c>
      <c r="C282" s="81" t="s">
        <v>53</v>
      </c>
      <c r="D282" s="82">
        <v>2500</v>
      </c>
      <c r="E282" s="81" t="s">
        <v>1</v>
      </c>
      <c r="F282" s="81">
        <v>251.6</v>
      </c>
      <c r="G282" s="81">
        <v>253.35</v>
      </c>
      <c r="H282" s="81"/>
      <c r="I282" s="83"/>
      <c r="J282" s="84">
        <f t="shared" si="515"/>
        <v>4375</v>
      </c>
      <c r="K282" s="85"/>
      <c r="L282" s="85"/>
      <c r="M282" s="85">
        <f t="shared" si="516"/>
        <v>1.75</v>
      </c>
      <c r="N282" s="86">
        <f t="shared" si="517"/>
        <v>4375</v>
      </c>
    </row>
    <row r="283" spans="1:14" s="87" customFormat="1" ht="14.25" customHeight="1">
      <c r="A283" s="80">
        <v>43482</v>
      </c>
      <c r="B283" s="81" t="s">
        <v>3</v>
      </c>
      <c r="C283" s="81" t="s">
        <v>55</v>
      </c>
      <c r="D283" s="82">
        <v>2000</v>
      </c>
      <c r="E283" s="81" t="s">
        <v>2</v>
      </c>
      <c r="F283" s="81">
        <v>421</v>
      </c>
      <c r="G283" s="81">
        <v>423.6</v>
      </c>
      <c r="H283" s="81"/>
      <c r="I283" s="83"/>
      <c r="J283" s="84">
        <f t="shared" si="515"/>
        <v>-5200.0000000000455</v>
      </c>
      <c r="K283" s="85"/>
      <c r="L283" s="85"/>
      <c r="M283" s="85">
        <f t="shared" si="516"/>
        <v>-2.6000000000000227</v>
      </c>
      <c r="N283" s="86">
        <f t="shared" si="517"/>
        <v>-5200.0000000000455</v>
      </c>
    </row>
    <row r="284" spans="1:14" s="87" customFormat="1" ht="14.25" customHeight="1">
      <c r="A284" s="80">
        <v>43482</v>
      </c>
      <c r="B284" s="81" t="s">
        <v>5</v>
      </c>
      <c r="C284" s="81" t="s">
        <v>55</v>
      </c>
      <c r="D284" s="82">
        <v>10000</v>
      </c>
      <c r="E284" s="81" t="s">
        <v>2</v>
      </c>
      <c r="F284" s="81">
        <v>178.3</v>
      </c>
      <c r="G284" s="81">
        <v>178.9</v>
      </c>
      <c r="H284" s="81"/>
      <c r="I284" s="83"/>
      <c r="J284" s="84">
        <f t="shared" si="515"/>
        <v>-5999.9999999999436</v>
      </c>
      <c r="K284" s="85"/>
      <c r="L284" s="85"/>
      <c r="M284" s="85">
        <f t="shared" si="516"/>
        <v>-0.59999999999999432</v>
      </c>
      <c r="N284" s="86">
        <f t="shared" si="517"/>
        <v>-5999.9999999999436</v>
      </c>
    </row>
    <row r="285" spans="1:14" s="79" customFormat="1" ht="14.25" customHeight="1">
      <c r="A285" s="80">
        <v>43482</v>
      </c>
      <c r="B285" s="81" t="s">
        <v>6</v>
      </c>
      <c r="C285" s="81" t="s">
        <v>55</v>
      </c>
      <c r="D285" s="82">
        <v>10000</v>
      </c>
      <c r="E285" s="81" t="s">
        <v>1</v>
      </c>
      <c r="F285" s="81">
        <v>139.75</v>
      </c>
      <c r="G285" s="81">
        <v>139.15</v>
      </c>
      <c r="H285" s="81"/>
      <c r="I285" s="83"/>
      <c r="J285" s="84">
        <f t="shared" si="515"/>
        <v>-5999.9999999999436</v>
      </c>
      <c r="K285" s="85"/>
      <c r="L285" s="85"/>
      <c r="M285" s="85">
        <f t="shared" si="516"/>
        <v>-0.59999999999999432</v>
      </c>
      <c r="N285" s="86">
        <f t="shared" si="517"/>
        <v>-5999.9999999999436</v>
      </c>
    </row>
    <row r="286" spans="1:14" s="87" customFormat="1" ht="14.25" customHeight="1">
      <c r="A286" s="80">
        <v>43481</v>
      </c>
      <c r="B286" s="81" t="s">
        <v>6</v>
      </c>
      <c r="C286" s="81" t="s">
        <v>55</v>
      </c>
      <c r="D286" s="82">
        <v>10000</v>
      </c>
      <c r="E286" s="81" t="s">
        <v>1</v>
      </c>
      <c r="F286" s="81">
        <v>140.55000000000001</v>
      </c>
      <c r="G286" s="81">
        <v>139.94999999999999</v>
      </c>
      <c r="H286" s="81"/>
      <c r="I286" s="83"/>
      <c r="J286" s="84">
        <f t="shared" ref="J286:J288" si="519">(IF(E286="SHORT",F286-G286,IF(E286="LONG",G286-F286)))*D286</f>
        <v>-6000.0000000002274</v>
      </c>
      <c r="K286" s="85"/>
      <c r="L286" s="85"/>
      <c r="M286" s="85">
        <f t="shared" ref="M286:M288" si="520">(K286+J286+L286)/D286</f>
        <v>-0.60000000000002274</v>
      </c>
      <c r="N286" s="86">
        <f t="shared" ref="N286:N288" si="521">M286*D286</f>
        <v>-6000.0000000002274</v>
      </c>
    </row>
    <row r="287" spans="1:14" s="87" customFormat="1" ht="14.25" customHeight="1">
      <c r="A287" s="80">
        <v>43481</v>
      </c>
      <c r="B287" s="81" t="s">
        <v>31</v>
      </c>
      <c r="C287" s="81" t="s">
        <v>53</v>
      </c>
      <c r="D287" s="82">
        <v>200</v>
      </c>
      <c r="E287" s="81" t="s">
        <v>2</v>
      </c>
      <c r="F287" s="81">
        <v>3706</v>
      </c>
      <c r="G287" s="81">
        <v>3681</v>
      </c>
      <c r="H287" s="81">
        <v>3646</v>
      </c>
      <c r="I287" s="83"/>
      <c r="J287" s="84">
        <f t="shared" si="519"/>
        <v>5000</v>
      </c>
      <c r="K287" s="85">
        <f t="shared" ref="K287:K288" si="522">(IF(E287="SHORT",IF(H287="",0,G287-H287),IF(E287="LONG",IF(H287="",0,H287-G287))))*D287</f>
        <v>7000</v>
      </c>
      <c r="L287" s="85"/>
      <c r="M287" s="85">
        <f t="shared" si="520"/>
        <v>60</v>
      </c>
      <c r="N287" s="86">
        <f t="shared" si="521"/>
        <v>12000</v>
      </c>
    </row>
    <row r="288" spans="1:14" s="87" customFormat="1" ht="14.25" customHeight="1">
      <c r="A288" s="72">
        <v>43481</v>
      </c>
      <c r="B288" s="73" t="s">
        <v>32</v>
      </c>
      <c r="C288" s="73" t="s">
        <v>53</v>
      </c>
      <c r="D288" s="74">
        <v>2500</v>
      </c>
      <c r="E288" s="73" t="s">
        <v>1</v>
      </c>
      <c r="F288" s="73">
        <v>247.6</v>
      </c>
      <c r="G288" s="73">
        <v>249.35</v>
      </c>
      <c r="H288" s="73">
        <v>251.6</v>
      </c>
      <c r="I288" s="75">
        <v>253.6</v>
      </c>
      <c r="J288" s="76">
        <f t="shared" si="519"/>
        <v>4375</v>
      </c>
      <c r="K288" s="77">
        <f t="shared" si="522"/>
        <v>5625</v>
      </c>
      <c r="L288" s="77">
        <f t="shared" ref="L288" si="523">(IF(E288="SHORT",IF(I288="",0,H288-I288),IF(E288="LONG",IF(I288="",0,(I288-H288)))))*D288</f>
        <v>5000</v>
      </c>
      <c r="M288" s="77">
        <f t="shared" si="520"/>
        <v>6</v>
      </c>
      <c r="N288" s="78">
        <f t="shared" si="521"/>
        <v>15000</v>
      </c>
    </row>
    <row r="289" spans="1:14" s="87" customFormat="1" ht="14.25" customHeight="1">
      <c r="A289" s="80">
        <v>43480</v>
      </c>
      <c r="B289" s="81" t="s">
        <v>3</v>
      </c>
      <c r="C289" s="81" t="s">
        <v>55</v>
      </c>
      <c r="D289" s="82">
        <v>2000</v>
      </c>
      <c r="E289" s="81" t="s">
        <v>2</v>
      </c>
      <c r="F289" s="81">
        <v>416.8</v>
      </c>
      <c r="G289" s="81">
        <v>416.2</v>
      </c>
      <c r="H289" s="81"/>
      <c r="I289" s="83"/>
      <c r="J289" s="84">
        <f t="shared" ref="J289:J292" si="524">(IF(E289="SHORT",F289-G289,IF(E289="LONG",G289-F289)))*D289</f>
        <v>1200.0000000000455</v>
      </c>
      <c r="K289" s="85"/>
      <c r="L289" s="85"/>
      <c r="M289" s="85">
        <f t="shared" ref="M289:M292" si="525">(K289+J289+L289)/D289</f>
        <v>0.60000000000002274</v>
      </c>
      <c r="N289" s="86">
        <f t="shared" ref="N289:N292" si="526">M289*D289</f>
        <v>1200.0000000000455</v>
      </c>
    </row>
    <row r="290" spans="1:14" s="87" customFormat="1" ht="14.25" customHeight="1">
      <c r="A290" s="80">
        <v>43480</v>
      </c>
      <c r="B290" s="81" t="s">
        <v>4</v>
      </c>
      <c r="C290" s="81" t="s">
        <v>56</v>
      </c>
      <c r="D290" s="82">
        <v>30</v>
      </c>
      <c r="E290" s="81" t="s">
        <v>2</v>
      </c>
      <c r="F290" s="81">
        <v>39561</v>
      </c>
      <c r="G290" s="81">
        <v>39462</v>
      </c>
      <c r="H290" s="81"/>
      <c r="I290" s="83"/>
      <c r="J290" s="84">
        <f t="shared" si="524"/>
        <v>2970</v>
      </c>
      <c r="K290" s="85"/>
      <c r="L290" s="85"/>
      <c r="M290" s="85">
        <f t="shared" si="525"/>
        <v>99</v>
      </c>
      <c r="N290" s="86">
        <f t="shared" si="526"/>
        <v>2970</v>
      </c>
    </row>
    <row r="291" spans="1:14" s="87" customFormat="1" ht="14.25" customHeight="1">
      <c r="A291" s="80">
        <v>43480</v>
      </c>
      <c r="B291" s="81" t="s">
        <v>31</v>
      </c>
      <c r="C291" s="81" t="s">
        <v>53</v>
      </c>
      <c r="D291" s="82">
        <v>200</v>
      </c>
      <c r="E291" s="81" t="s">
        <v>2</v>
      </c>
      <c r="F291" s="81">
        <v>3622</v>
      </c>
      <c r="G291" s="81">
        <v>3652</v>
      </c>
      <c r="H291" s="81"/>
      <c r="I291" s="83"/>
      <c r="J291" s="84">
        <f t="shared" si="524"/>
        <v>-6000</v>
      </c>
      <c r="K291" s="85"/>
      <c r="L291" s="85"/>
      <c r="M291" s="85">
        <f t="shared" si="525"/>
        <v>-30</v>
      </c>
      <c r="N291" s="86">
        <f t="shared" si="526"/>
        <v>-6000</v>
      </c>
    </row>
    <row r="292" spans="1:14" s="87" customFormat="1" ht="14.25" customHeight="1">
      <c r="A292" s="80">
        <v>43480</v>
      </c>
      <c r="B292" s="81" t="s">
        <v>32</v>
      </c>
      <c r="C292" s="81" t="s">
        <v>53</v>
      </c>
      <c r="D292" s="82">
        <v>2500</v>
      </c>
      <c r="E292" s="81" t="s">
        <v>1</v>
      </c>
      <c r="F292" s="81">
        <v>263</v>
      </c>
      <c r="G292" s="81">
        <v>260.39999999999998</v>
      </c>
      <c r="H292" s="81"/>
      <c r="I292" s="83"/>
      <c r="J292" s="84">
        <f t="shared" si="524"/>
        <v>-6500.0000000000564</v>
      </c>
      <c r="K292" s="85"/>
      <c r="L292" s="85"/>
      <c r="M292" s="85">
        <f t="shared" si="525"/>
        <v>-2.6000000000000227</v>
      </c>
      <c r="N292" s="86">
        <f t="shared" si="526"/>
        <v>-6500.0000000000564</v>
      </c>
    </row>
    <row r="293" spans="1:14" s="87" customFormat="1" ht="14.25" customHeight="1">
      <c r="A293" s="80">
        <v>43479</v>
      </c>
      <c r="B293" s="81" t="s">
        <v>31</v>
      </c>
      <c r="C293" s="81" t="s">
        <v>53</v>
      </c>
      <c r="D293" s="82">
        <v>200</v>
      </c>
      <c r="E293" s="81" t="s">
        <v>1</v>
      </c>
      <c r="F293" s="81">
        <v>3622</v>
      </c>
      <c r="G293" s="81">
        <v>3647</v>
      </c>
      <c r="H293" s="81"/>
      <c r="I293" s="83"/>
      <c r="J293" s="84">
        <f t="shared" ref="J293" si="527">(IF(E293="SHORT",F293-G293,IF(E293="LONG",G293-F293)))*D293</f>
        <v>5000</v>
      </c>
      <c r="K293" s="85"/>
      <c r="L293" s="85"/>
      <c r="M293" s="85">
        <f t="shared" ref="M293" si="528">(K293+J293+L293)/D293</f>
        <v>25</v>
      </c>
      <c r="N293" s="86">
        <f t="shared" ref="N293" si="529">M293*D293</f>
        <v>5000</v>
      </c>
    </row>
    <row r="294" spans="1:14" s="87" customFormat="1" ht="14.25" customHeight="1">
      <c r="A294" s="80">
        <v>43479</v>
      </c>
      <c r="B294" s="81" t="s">
        <v>4</v>
      </c>
      <c r="C294" s="81" t="s">
        <v>56</v>
      </c>
      <c r="D294" s="82">
        <v>30</v>
      </c>
      <c r="E294" s="81" t="s">
        <v>1</v>
      </c>
      <c r="F294" s="81">
        <v>39431</v>
      </c>
      <c r="G294" s="81">
        <v>39531</v>
      </c>
      <c r="H294" s="81"/>
      <c r="I294" s="83"/>
      <c r="J294" s="84">
        <f t="shared" ref="J294" si="530">(IF(E294="SHORT",F294-G294,IF(E294="LONG",G294-F294)))*D294</f>
        <v>3000</v>
      </c>
      <c r="K294" s="85"/>
      <c r="L294" s="85"/>
      <c r="M294" s="85">
        <f t="shared" ref="M294" si="531">(K294+J294+L294)/D294</f>
        <v>100</v>
      </c>
      <c r="N294" s="86">
        <f t="shared" ref="N294" si="532">M294*D294</f>
        <v>3000</v>
      </c>
    </row>
    <row r="295" spans="1:14" s="87" customFormat="1" ht="14.25" customHeight="1">
      <c r="A295" s="80">
        <v>43479</v>
      </c>
      <c r="B295" s="81" t="s">
        <v>48</v>
      </c>
      <c r="C295" s="81" t="s">
        <v>55</v>
      </c>
      <c r="D295" s="82">
        <v>500</v>
      </c>
      <c r="E295" s="81" t="s">
        <v>2</v>
      </c>
      <c r="F295" s="81">
        <v>803</v>
      </c>
      <c r="G295" s="81">
        <v>805</v>
      </c>
      <c r="H295" s="81"/>
      <c r="I295" s="83"/>
      <c r="J295" s="84">
        <f t="shared" ref="J295:J296" si="533">(IF(E295="SHORT",F295-G295,IF(E295="LONG",G295-F295)))*D295</f>
        <v>-1000</v>
      </c>
      <c r="K295" s="85"/>
      <c r="L295" s="85"/>
      <c r="M295" s="85">
        <f t="shared" ref="M295:M296" si="534">(K295+J295+L295)/D295</f>
        <v>-2</v>
      </c>
      <c r="N295" s="86">
        <f t="shared" ref="N295:N296" si="535">M295*D295</f>
        <v>-1000</v>
      </c>
    </row>
    <row r="296" spans="1:14" s="79" customFormat="1" ht="14.25" customHeight="1">
      <c r="A296" s="80">
        <v>43479</v>
      </c>
      <c r="B296" s="81" t="s">
        <v>5</v>
      </c>
      <c r="C296" s="81" t="s">
        <v>55</v>
      </c>
      <c r="D296" s="82">
        <v>10000</v>
      </c>
      <c r="E296" s="81" t="s">
        <v>2</v>
      </c>
      <c r="F296" s="81">
        <v>175.4</v>
      </c>
      <c r="G296" s="81">
        <v>174.85</v>
      </c>
      <c r="H296" s="81">
        <v>174.15</v>
      </c>
      <c r="I296" s="83"/>
      <c r="J296" s="84">
        <f t="shared" si="533"/>
        <v>5500.0000000001137</v>
      </c>
      <c r="K296" s="85">
        <f t="shared" ref="K296" si="536">(IF(E296="SHORT",IF(H296="",0,G296-H296),IF(E296="LONG",IF(H296="",0,H296-G296))))*D296</f>
        <v>6999.9999999998863</v>
      </c>
      <c r="L296" s="85"/>
      <c r="M296" s="85">
        <f t="shared" si="534"/>
        <v>1.25</v>
      </c>
      <c r="N296" s="86">
        <f t="shared" si="535"/>
        <v>12500</v>
      </c>
    </row>
    <row r="297" spans="1:14" s="87" customFormat="1" ht="14.25" customHeight="1">
      <c r="A297" s="80">
        <v>43476</v>
      </c>
      <c r="B297" s="81" t="s">
        <v>6</v>
      </c>
      <c r="C297" s="81" t="s">
        <v>55</v>
      </c>
      <c r="D297" s="82">
        <v>10000</v>
      </c>
      <c r="E297" s="81" t="s">
        <v>2</v>
      </c>
      <c r="F297" s="81">
        <v>139.44999999999999</v>
      </c>
      <c r="G297" s="81">
        <v>138.9</v>
      </c>
      <c r="H297" s="81"/>
      <c r="I297" s="83"/>
      <c r="J297" s="84">
        <f t="shared" ref="J297:J301" si="537">(IF(E297="SHORT",F297-G297,IF(E297="LONG",G297-F297)))*D297</f>
        <v>5499.999999999829</v>
      </c>
      <c r="K297" s="85"/>
      <c r="L297" s="85"/>
      <c r="M297" s="85">
        <f t="shared" ref="M297:M301" si="538">(K297+J297+L297)/D297</f>
        <v>0.54999999999998295</v>
      </c>
      <c r="N297" s="86">
        <f t="shared" ref="N297:N301" si="539">M297*D297</f>
        <v>5499.999999999829</v>
      </c>
    </row>
    <row r="298" spans="1:14" s="87" customFormat="1" ht="14.25" customHeight="1">
      <c r="A298" s="80">
        <v>43476</v>
      </c>
      <c r="B298" s="81" t="s">
        <v>5</v>
      </c>
      <c r="C298" s="81" t="s">
        <v>55</v>
      </c>
      <c r="D298" s="82">
        <v>10000</v>
      </c>
      <c r="E298" s="81" t="s">
        <v>2</v>
      </c>
      <c r="F298" s="81">
        <v>175</v>
      </c>
      <c r="G298" s="81">
        <v>175.6</v>
      </c>
      <c r="H298" s="81"/>
      <c r="I298" s="83"/>
      <c r="J298" s="84">
        <f t="shared" si="537"/>
        <v>-5999.9999999999436</v>
      </c>
      <c r="K298" s="85"/>
      <c r="L298" s="85"/>
      <c r="M298" s="85">
        <f t="shared" si="538"/>
        <v>-0.59999999999999432</v>
      </c>
      <c r="N298" s="86">
        <f t="shared" si="539"/>
        <v>-5999.9999999999436</v>
      </c>
    </row>
    <row r="299" spans="1:14" s="87" customFormat="1" ht="14.25" customHeight="1">
      <c r="A299" s="72">
        <v>43476</v>
      </c>
      <c r="B299" s="73" t="s">
        <v>49</v>
      </c>
      <c r="C299" s="73" t="s">
        <v>55</v>
      </c>
      <c r="D299" s="74">
        <v>10000</v>
      </c>
      <c r="E299" s="73" t="s">
        <v>2</v>
      </c>
      <c r="F299" s="73">
        <v>130.5</v>
      </c>
      <c r="G299" s="73">
        <v>129.94999999999999</v>
      </c>
      <c r="H299" s="73">
        <v>129.25</v>
      </c>
      <c r="I299" s="75">
        <v>128.65</v>
      </c>
      <c r="J299" s="76">
        <f t="shared" si="537"/>
        <v>5500.0000000001137</v>
      </c>
      <c r="K299" s="77">
        <f t="shared" ref="K299:K301" si="540">(IF(E299="SHORT",IF(H299="",0,G299-H299),IF(E299="LONG",IF(H299="",0,H299-G299))))*D299</f>
        <v>6999.9999999998863</v>
      </c>
      <c r="L299" s="77">
        <f t="shared" ref="L299" si="541">(IF(E299="SHORT",IF(I299="",0,H299-I299),IF(E299="LONG",IF(I299="",0,(I299-H299)))))*D299</f>
        <v>5999.9999999999436</v>
      </c>
      <c r="M299" s="77">
        <f t="shared" si="538"/>
        <v>1.8499999999999941</v>
      </c>
      <c r="N299" s="78">
        <f t="shared" si="539"/>
        <v>18499.999999999942</v>
      </c>
    </row>
    <row r="300" spans="1:14" s="87" customFormat="1" ht="14.25" customHeight="1">
      <c r="A300" s="80">
        <v>43476</v>
      </c>
      <c r="B300" s="81" t="s">
        <v>31</v>
      </c>
      <c r="C300" s="81" t="s">
        <v>53</v>
      </c>
      <c r="D300" s="82">
        <v>200</v>
      </c>
      <c r="E300" s="81" t="s">
        <v>1</v>
      </c>
      <c r="F300" s="81">
        <v>3745</v>
      </c>
      <c r="G300" s="81">
        <v>3715</v>
      </c>
      <c r="H300" s="81"/>
      <c r="I300" s="83"/>
      <c r="J300" s="84">
        <f t="shared" si="537"/>
        <v>-6000</v>
      </c>
      <c r="K300" s="85"/>
      <c r="L300" s="85"/>
      <c r="M300" s="85">
        <f t="shared" si="538"/>
        <v>-30</v>
      </c>
      <c r="N300" s="86">
        <f t="shared" si="539"/>
        <v>-6000</v>
      </c>
    </row>
    <row r="301" spans="1:14" s="87" customFormat="1" ht="14.25" customHeight="1">
      <c r="A301" s="80">
        <v>43476</v>
      </c>
      <c r="B301" s="81" t="s">
        <v>32</v>
      </c>
      <c r="C301" s="81" t="s">
        <v>53</v>
      </c>
      <c r="D301" s="82">
        <v>2500</v>
      </c>
      <c r="E301" s="81" t="s">
        <v>1</v>
      </c>
      <c r="F301" s="81">
        <v>214.2</v>
      </c>
      <c r="G301" s="81">
        <v>215.7</v>
      </c>
      <c r="H301" s="81">
        <v>217.7</v>
      </c>
      <c r="I301" s="83"/>
      <c r="J301" s="84">
        <f t="shared" si="537"/>
        <v>3750</v>
      </c>
      <c r="K301" s="85">
        <f t="shared" si="540"/>
        <v>5000</v>
      </c>
      <c r="L301" s="85"/>
      <c r="M301" s="85">
        <f t="shared" si="538"/>
        <v>3.5</v>
      </c>
      <c r="N301" s="86">
        <f t="shared" si="539"/>
        <v>8750</v>
      </c>
    </row>
    <row r="302" spans="1:14" s="87" customFormat="1" ht="14.25" customHeight="1">
      <c r="A302" s="80">
        <v>43475</v>
      </c>
      <c r="B302" s="81" t="s">
        <v>4</v>
      </c>
      <c r="C302" s="81" t="s">
        <v>56</v>
      </c>
      <c r="D302" s="82">
        <v>30</v>
      </c>
      <c r="E302" s="81" t="s">
        <v>2</v>
      </c>
      <c r="F302" s="81">
        <v>39550</v>
      </c>
      <c r="G302" s="81">
        <v>39450</v>
      </c>
      <c r="H302" s="81">
        <v>39325</v>
      </c>
      <c r="I302" s="83"/>
      <c r="J302" s="84">
        <f t="shared" ref="J302:J307" si="542">(IF(E302="SHORT",F302-G302,IF(E302="LONG",G302-F302)))*D302</f>
        <v>3000</v>
      </c>
      <c r="K302" s="85">
        <f t="shared" ref="K302" si="543">(IF(E302="SHORT",IF(H302="",0,G302-H302),IF(E302="LONG",IF(H302="",0,H302-G302))))*D302</f>
        <v>3750</v>
      </c>
      <c r="L302" s="85"/>
      <c r="M302" s="85">
        <f t="shared" ref="M302:M307" si="544">(K302+J302+L302)/D302</f>
        <v>225</v>
      </c>
      <c r="N302" s="86">
        <f t="shared" ref="N302:N307" si="545">M302*D302</f>
        <v>6750</v>
      </c>
    </row>
    <row r="303" spans="1:14" s="87" customFormat="1" ht="14.25" customHeight="1">
      <c r="A303" s="80">
        <v>43475</v>
      </c>
      <c r="B303" s="81" t="s">
        <v>31</v>
      </c>
      <c r="C303" s="81" t="s">
        <v>53</v>
      </c>
      <c r="D303" s="82">
        <v>200</v>
      </c>
      <c r="E303" s="81" t="s">
        <v>2</v>
      </c>
      <c r="F303" s="81">
        <v>3648</v>
      </c>
      <c r="G303" s="81">
        <v>3678</v>
      </c>
      <c r="H303" s="81"/>
      <c r="I303" s="83"/>
      <c r="J303" s="84">
        <f t="shared" si="542"/>
        <v>-6000</v>
      </c>
      <c r="K303" s="85"/>
      <c r="L303" s="85"/>
      <c r="M303" s="85">
        <f t="shared" si="544"/>
        <v>-30</v>
      </c>
      <c r="N303" s="86">
        <f t="shared" si="545"/>
        <v>-6000</v>
      </c>
    </row>
    <row r="304" spans="1:14" s="87" customFormat="1" ht="14.25" customHeight="1">
      <c r="A304" s="80">
        <v>43475</v>
      </c>
      <c r="B304" s="81" t="s">
        <v>5</v>
      </c>
      <c r="C304" s="81" t="s">
        <v>55</v>
      </c>
      <c r="D304" s="82">
        <v>10000</v>
      </c>
      <c r="E304" s="81" t="s">
        <v>1</v>
      </c>
      <c r="F304" s="81">
        <v>176.5</v>
      </c>
      <c r="G304" s="81">
        <v>177.05</v>
      </c>
      <c r="H304" s="81"/>
      <c r="I304" s="83"/>
      <c r="J304" s="84">
        <f t="shared" ref="J304:J305" si="546">(IF(E304="SHORT",F304-G304,IF(E304="LONG",G304-F304)))*D304</f>
        <v>5500.0000000001137</v>
      </c>
      <c r="K304" s="85"/>
      <c r="L304" s="85"/>
      <c r="M304" s="85">
        <f t="shared" ref="M304:M305" si="547">(K304+J304+L304)/D304</f>
        <v>0.55000000000001137</v>
      </c>
      <c r="N304" s="86">
        <f t="shared" ref="N304:N305" si="548">M304*D304</f>
        <v>5500.0000000001137</v>
      </c>
    </row>
    <row r="305" spans="1:14" s="87" customFormat="1" ht="14.25" customHeight="1">
      <c r="A305" s="80">
        <v>43475</v>
      </c>
      <c r="B305" s="81" t="s">
        <v>6</v>
      </c>
      <c r="C305" s="81" t="s">
        <v>55</v>
      </c>
      <c r="D305" s="82">
        <v>10000</v>
      </c>
      <c r="E305" s="81" t="s">
        <v>1</v>
      </c>
      <c r="F305" s="81">
        <v>139.35</v>
      </c>
      <c r="G305" s="81">
        <v>139.9</v>
      </c>
      <c r="H305" s="81"/>
      <c r="I305" s="83"/>
      <c r="J305" s="84">
        <f t="shared" si="546"/>
        <v>5500.0000000001137</v>
      </c>
      <c r="K305" s="85"/>
      <c r="L305" s="85"/>
      <c r="M305" s="85">
        <f t="shared" si="547"/>
        <v>0.55000000000001137</v>
      </c>
      <c r="N305" s="86">
        <f t="shared" si="548"/>
        <v>5500.0000000001137</v>
      </c>
    </row>
    <row r="306" spans="1:14" s="79" customFormat="1" ht="14.25" customHeight="1">
      <c r="A306" s="80">
        <v>43475</v>
      </c>
      <c r="B306" s="81" t="s">
        <v>3</v>
      </c>
      <c r="C306" s="81" t="s">
        <v>55</v>
      </c>
      <c r="D306" s="82">
        <v>2000</v>
      </c>
      <c r="E306" s="81" t="s">
        <v>2</v>
      </c>
      <c r="F306" s="81">
        <v>415</v>
      </c>
      <c r="G306" s="81">
        <v>412</v>
      </c>
      <c r="H306" s="81"/>
      <c r="I306" s="83"/>
      <c r="J306" s="84">
        <f t="shared" si="542"/>
        <v>6000</v>
      </c>
      <c r="K306" s="85"/>
      <c r="L306" s="85"/>
      <c r="M306" s="85">
        <f t="shared" si="544"/>
        <v>3</v>
      </c>
      <c r="N306" s="86">
        <f t="shared" si="545"/>
        <v>6000</v>
      </c>
    </row>
    <row r="307" spans="1:14" s="79" customFormat="1" ht="14.25" customHeight="1">
      <c r="A307" s="80">
        <v>43475</v>
      </c>
      <c r="B307" s="81" t="s">
        <v>48</v>
      </c>
      <c r="C307" s="81" t="s">
        <v>55</v>
      </c>
      <c r="D307" s="82">
        <v>500</v>
      </c>
      <c r="E307" s="81" t="s">
        <v>2</v>
      </c>
      <c r="F307" s="81">
        <v>792.5</v>
      </c>
      <c r="G307" s="81">
        <v>787.5</v>
      </c>
      <c r="H307" s="81"/>
      <c r="I307" s="83"/>
      <c r="J307" s="84">
        <f t="shared" si="542"/>
        <v>2500</v>
      </c>
      <c r="K307" s="85"/>
      <c r="L307" s="85"/>
      <c r="M307" s="85">
        <f t="shared" si="544"/>
        <v>5</v>
      </c>
      <c r="N307" s="86">
        <f t="shared" si="545"/>
        <v>2500</v>
      </c>
    </row>
    <row r="308" spans="1:14" s="87" customFormat="1" ht="14.25" customHeight="1">
      <c r="A308" s="80">
        <v>43474</v>
      </c>
      <c r="B308" s="81" t="s">
        <v>48</v>
      </c>
      <c r="C308" s="81" t="s">
        <v>55</v>
      </c>
      <c r="D308" s="82">
        <v>500</v>
      </c>
      <c r="E308" s="81" t="s">
        <v>2</v>
      </c>
      <c r="F308" s="81">
        <v>793.25</v>
      </c>
      <c r="G308" s="81">
        <v>787.25</v>
      </c>
      <c r="H308" s="81"/>
      <c r="I308" s="83"/>
      <c r="J308" s="84">
        <f t="shared" ref="J308:J312" si="549">(IF(E308="SHORT",F308-G308,IF(E308="LONG",G308-F308)))*D308</f>
        <v>3000</v>
      </c>
      <c r="K308" s="85"/>
      <c r="L308" s="85"/>
      <c r="M308" s="85">
        <f t="shared" ref="M308:M312" si="550">(K308+J308+L308)/D308</f>
        <v>6</v>
      </c>
      <c r="N308" s="86">
        <f t="shared" ref="N308:N312" si="551">M308*D308</f>
        <v>3000</v>
      </c>
    </row>
    <row r="309" spans="1:14" s="79" customFormat="1" ht="14.25" customHeight="1">
      <c r="A309" s="72">
        <v>43474</v>
      </c>
      <c r="B309" s="73" t="s">
        <v>49</v>
      </c>
      <c r="C309" s="73" t="s">
        <v>55</v>
      </c>
      <c r="D309" s="74">
        <v>10000</v>
      </c>
      <c r="E309" s="73" t="s">
        <v>2</v>
      </c>
      <c r="F309" s="73">
        <v>131.25</v>
      </c>
      <c r="G309" s="73">
        <v>130.69999999999999</v>
      </c>
      <c r="H309" s="73">
        <v>130</v>
      </c>
      <c r="I309" s="75">
        <v>129.4</v>
      </c>
      <c r="J309" s="76">
        <f t="shared" si="549"/>
        <v>5500.0000000001137</v>
      </c>
      <c r="K309" s="77">
        <f t="shared" ref="K309:K312" si="552">(IF(E309="SHORT",IF(H309="",0,G309-H309),IF(E309="LONG",IF(H309="",0,H309-G309))))*D309</f>
        <v>6999.9999999998863</v>
      </c>
      <c r="L309" s="77">
        <f t="shared" ref="L309:L312" si="553">(IF(E309="SHORT",IF(I309="",0,H309-I309),IF(E309="LONG",IF(I309="",0,(I309-H309)))))*D309</f>
        <v>5999.9999999999436</v>
      </c>
      <c r="M309" s="77">
        <f t="shared" si="550"/>
        <v>1.8499999999999941</v>
      </c>
      <c r="N309" s="78">
        <f t="shared" si="551"/>
        <v>18499.999999999942</v>
      </c>
    </row>
    <row r="310" spans="1:14" s="87" customFormat="1" ht="14.25" customHeight="1">
      <c r="A310" s="72">
        <v>43474</v>
      </c>
      <c r="B310" s="73" t="s">
        <v>5</v>
      </c>
      <c r="C310" s="73" t="s">
        <v>55</v>
      </c>
      <c r="D310" s="74">
        <v>10000</v>
      </c>
      <c r="E310" s="73" t="s">
        <v>2</v>
      </c>
      <c r="F310" s="73">
        <v>177.2</v>
      </c>
      <c r="G310" s="73">
        <v>176.65</v>
      </c>
      <c r="H310" s="73">
        <v>175.95</v>
      </c>
      <c r="I310" s="75">
        <v>175.35</v>
      </c>
      <c r="J310" s="76">
        <f t="shared" si="549"/>
        <v>5499.999999999829</v>
      </c>
      <c r="K310" s="77">
        <f t="shared" si="552"/>
        <v>7000.000000000171</v>
      </c>
      <c r="L310" s="77">
        <f t="shared" si="553"/>
        <v>5999.9999999999436</v>
      </c>
      <c r="M310" s="77">
        <f t="shared" si="550"/>
        <v>1.8499999999999941</v>
      </c>
      <c r="N310" s="78">
        <f t="shared" si="551"/>
        <v>18499.999999999942</v>
      </c>
    </row>
    <row r="311" spans="1:14" s="87" customFormat="1" ht="14.25" customHeight="1">
      <c r="A311" s="80">
        <v>43474</v>
      </c>
      <c r="B311" s="81" t="s">
        <v>32</v>
      </c>
      <c r="C311" s="81" t="s">
        <v>53</v>
      </c>
      <c r="D311" s="82">
        <v>2500</v>
      </c>
      <c r="E311" s="81" t="s">
        <v>1</v>
      </c>
      <c r="F311" s="81">
        <v>212</v>
      </c>
      <c r="G311" s="81">
        <v>213.5</v>
      </c>
      <c r="H311" s="81"/>
      <c r="I311" s="83"/>
      <c r="J311" s="84">
        <f t="shared" si="549"/>
        <v>3750</v>
      </c>
      <c r="K311" s="85"/>
      <c r="L311" s="85"/>
      <c r="M311" s="85">
        <f t="shared" si="550"/>
        <v>1.5</v>
      </c>
      <c r="N311" s="86">
        <f t="shared" si="551"/>
        <v>3750</v>
      </c>
    </row>
    <row r="312" spans="1:14" s="87" customFormat="1" ht="14.25" customHeight="1">
      <c r="A312" s="72">
        <v>43474</v>
      </c>
      <c r="B312" s="73" t="s">
        <v>31</v>
      </c>
      <c r="C312" s="73" t="s">
        <v>53</v>
      </c>
      <c r="D312" s="74">
        <v>200</v>
      </c>
      <c r="E312" s="73" t="s">
        <v>1</v>
      </c>
      <c r="F312" s="73">
        <v>3562</v>
      </c>
      <c r="G312" s="73">
        <v>3587</v>
      </c>
      <c r="H312" s="73">
        <v>3622</v>
      </c>
      <c r="I312" s="75">
        <v>3652</v>
      </c>
      <c r="J312" s="76">
        <f t="shared" si="549"/>
        <v>5000</v>
      </c>
      <c r="K312" s="77">
        <f t="shared" si="552"/>
        <v>7000</v>
      </c>
      <c r="L312" s="77">
        <f t="shared" si="553"/>
        <v>6000</v>
      </c>
      <c r="M312" s="77">
        <f t="shared" si="550"/>
        <v>90</v>
      </c>
      <c r="N312" s="78">
        <f t="shared" si="551"/>
        <v>18000</v>
      </c>
    </row>
    <row r="313" spans="1:14" s="87" customFormat="1" ht="14.25" customHeight="1">
      <c r="A313" s="80">
        <v>43473</v>
      </c>
      <c r="B313" s="81" t="s">
        <v>0</v>
      </c>
      <c r="C313" s="81" t="s">
        <v>56</v>
      </c>
      <c r="D313" s="82">
        <v>100</v>
      </c>
      <c r="E313" s="81" t="s">
        <v>1</v>
      </c>
      <c r="F313" s="81">
        <v>31644</v>
      </c>
      <c r="G313" s="81">
        <v>31709</v>
      </c>
      <c r="H313" s="81"/>
      <c r="I313" s="83"/>
      <c r="J313" s="84">
        <f t="shared" ref="J313:J314" si="554">(IF(E313="SHORT",F313-G313,IF(E313="LONG",G313-F313)))*D313</f>
        <v>6500</v>
      </c>
      <c r="K313" s="85"/>
      <c r="L313" s="85"/>
      <c r="M313" s="85">
        <f t="shared" ref="M313:M314" si="555">(K313+J313+L313)/D313</f>
        <v>65</v>
      </c>
      <c r="N313" s="86">
        <f t="shared" ref="N313:N314" si="556">M313*D313</f>
        <v>6500</v>
      </c>
    </row>
    <row r="314" spans="1:14" s="87" customFormat="1" ht="14.25" customHeight="1">
      <c r="A314" s="80">
        <v>43473</v>
      </c>
      <c r="B314" s="81" t="s">
        <v>4</v>
      </c>
      <c r="C314" s="81" t="s">
        <v>56</v>
      </c>
      <c r="D314" s="82">
        <v>30</v>
      </c>
      <c r="E314" s="81" t="s">
        <v>1</v>
      </c>
      <c r="F314" s="81">
        <v>39114</v>
      </c>
      <c r="G314" s="81">
        <v>39214</v>
      </c>
      <c r="H314" s="81">
        <v>39339</v>
      </c>
      <c r="I314" s="83"/>
      <c r="J314" s="84">
        <f t="shared" si="554"/>
        <v>3000</v>
      </c>
      <c r="K314" s="85">
        <f t="shared" ref="K314" si="557">(IF(E314="SHORT",IF(H314="",0,G314-H314),IF(E314="LONG",IF(H314="",0,H314-G314))))*D314</f>
        <v>3750</v>
      </c>
      <c r="L314" s="85"/>
      <c r="M314" s="85">
        <f t="shared" si="555"/>
        <v>225</v>
      </c>
      <c r="N314" s="86">
        <f t="shared" si="556"/>
        <v>6750</v>
      </c>
    </row>
    <row r="315" spans="1:14" s="87" customFormat="1" ht="14.25" customHeight="1">
      <c r="A315" s="80">
        <v>43472</v>
      </c>
      <c r="B315" s="81" t="s">
        <v>48</v>
      </c>
      <c r="C315" s="81" t="s">
        <v>55</v>
      </c>
      <c r="D315" s="82">
        <v>500</v>
      </c>
      <c r="E315" s="81" t="s">
        <v>2</v>
      </c>
      <c r="F315" s="81">
        <v>775.3</v>
      </c>
      <c r="G315" s="81">
        <v>769.6</v>
      </c>
      <c r="H315" s="81"/>
      <c r="I315" s="83"/>
      <c r="J315" s="84">
        <f t="shared" ref="J315:J320" si="558">(IF(E315="SHORT",F315-G315,IF(E315="LONG",G315-F315)))*D315</f>
        <v>2849.9999999999659</v>
      </c>
      <c r="K315" s="85"/>
      <c r="L315" s="85"/>
      <c r="M315" s="85">
        <f t="shared" ref="M315:M320" si="559">(K315+J315+L315)/D315</f>
        <v>5.6999999999999318</v>
      </c>
      <c r="N315" s="86">
        <f t="shared" ref="N315:N320" si="560">M315*D315</f>
        <v>2849.9999999999659</v>
      </c>
    </row>
    <row r="316" spans="1:14" s="79" customFormat="1" ht="14.25" customHeight="1">
      <c r="A316" s="80">
        <v>43472</v>
      </c>
      <c r="B316" s="81" t="s">
        <v>6</v>
      </c>
      <c r="C316" s="81" t="s">
        <v>55</v>
      </c>
      <c r="D316" s="82">
        <v>10000</v>
      </c>
      <c r="E316" s="81" t="s">
        <v>2</v>
      </c>
      <c r="F316" s="81">
        <v>136.25</v>
      </c>
      <c r="G316" s="81">
        <v>135.69999999999999</v>
      </c>
      <c r="H316" s="81"/>
      <c r="I316" s="83"/>
      <c r="J316" s="84">
        <f t="shared" si="558"/>
        <v>5500.0000000001137</v>
      </c>
      <c r="K316" s="85"/>
      <c r="L316" s="85"/>
      <c r="M316" s="85">
        <f t="shared" si="559"/>
        <v>0.55000000000001137</v>
      </c>
      <c r="N316" s="86">
        <f t="shared" si="560"/>
        <v>5500.0000000001137</v>
      </c>
    </row>
    <row r="317" spans="1:14" s="87" customFormat="1" ht="14.25" customHeight="1">
      <c r="A317" s="80">
        <v>43472</v>
      </c>
      <c r="B317" s="81" t="s">
        <v>0</v>
      </c>
      <c r="C317" s="81" t="s">
        <v>56</v>
      </c>
      <c r="D317" s="82">
        <v>100</v>
      </c>
      <c r="E317" s="81" t="s">
        <v>1</v>
      </c>
      <c r="F317" s="81">
        <v>31547</v>
      </c>
      <c r="G317" s="81">
        <v>31612</v>
      </c>
      <c r="H317" s="81">
        <v>31692</v>
      </c>
      <c r="I317" s="83"/>
      <c r="J317" s="84">
        <f t="shared" si="558"/>
        <v>6500</v>
      </c>
      <c r="K317" s="85">
        <f t="shared" ref="K317:K319" si="561">(IF(E317="SHORT",IF(H317="",0,G317-H317),IF(E317="LONG",IF(H317="",0,H317-G317))))*D317</f>
        <v>8000</v>
      </c>
      <c r="L317" s="85"/>
      <c r="M317" s="85">
        <f t="shared" si="559"/>
        <v>145</v>
      </c>
      <c r="N317" s="86">
        <f t="shared" si="560"/>
        <v>14500</v>
      </c>
    </row>
    <row r="318" spans="1:14" s="87" customFormat="1" ht="14.25" customHeight="1">
      <c r="A318" s="80">
        <v>43472</v>
      </c>
      <c r="B318" s="81" t="s">
        <v>4</v>
      </c>
      <c r="C318" s="81" t="s">
        <v>56</v>
      </c>
      <c r="D318" s="82">
        <v>30</v>
      </c>
      <c r="E318" s="81" t="s">
        <v>1</v>
      </c>
      <c r="F318" s="81">
        <v>39301</v>
      </c>
      <c r="G318" s="81">
        <v>39401</v>
      </c>
      <c r="H318" s="81"/>
      <c r="I318" s="83"/>
      <c r="J318" s="84">
        <f t="shared" si="558"/>
        <v>3000</v>
      </c>
      <c r="K318" s="85"/>
      <c r="L318" s="85"/>
      <c r="M318" s="85">
        <f t="shared" si="559"/>
        <v>100</v>
      </c>
      <c r="N318" s="86">
        <f t="shared" si="560"/>
        <v>3000</v>
      </c>
    </row>
    <row r="319" spans="1:14" s="87" customFormat="1" ht="14.25" customHeight="1">
      <c r="A319" s="72">
        <v>43472</v>
      </c>
      <c r="B319" s="73" t="s">
        <v>31</v>
      </c>
      <c r="C319" s="73" t="s">
        <v>53</v>
      </c>
      <c r="D319" s="74">
        <v>200</v>
      </c>
      <c r="E319" s="73" t="s">
        <v>1</v>
      </c>
      <c r="F319" s="73">
        <v>3387</v>
      </c>
      <c r="G319" s="73">
        <v>3412</v>
      </c>
      <c r="H319" s="73">
        <v>3447</v>
      </c>
      <c r="I319" s="75">
        <v>3477</v>
      </c>
      <c r="J319" s="76">
        <f t="shared" si="558"/>
        <v>5000</v>
      </c>
      <c r="K319" s="77">
        <f t="shared" si="561"/>
        <v>7000</v>
      </c>
      <c r="L319" s="77">
        <f t="shared" ref="L319" si="562">(IF(E319="SHORT",IF(I319="",0,H319-I319),IF(E319="LONG",IF(I319="",0,(I319-H319)))))*D319</f>
        <v>6000</v>
      </c>
      <c r="M319" s="77">
        <f t="shared" si="559"/>
        <v>90</v>
      </c>
      <c r="N319" s="78">
        <f t="shared" si="560"/>
        <v>18000</v>
      </c>
    </row>
    <row r="320" spans="1:14" s="87" customFormat="1" ht="14.25" customHeight="1">
      <c r="A320" s="80">
        <v>43472</v>
      </c>
      <c r="B320" s="81" t="s">
        <v>32</v>
      </c>
      <c r="C320" s="81" t="s">
        <v>53</v>
      </c>
      <c r="D320" s="82">
        <v>2500</v>
      </c>
      <c r="E320" s="81" t="s">
        <v>1</v>
      </c>
      <c r="F320" s="81">
        <v>206.5</v>
      </c>
      <c r="G320" s="81">
        <v>208</v>
      </c>
      <c r="H320" s="81"/>
      <c r="I320" s="83"/>
      <c r="J320" s="84">
        <f t="shared" si="558"/>
        <v>3750</v>
      </c>
      <c r="K320" s="85"/>
      <c r="L320" s="85"/>
      <c r="M320" s="85">
        <f t="shared" si="559"/>
        <v>1.5</v>
      </c>
      <c r="N320" s="86">
        <f t="shared" si="560"/>
        <v>3750</v>
      </c>
    </row>
    <row r="321" spans="1:14" s="87" customFormat="1" ht="14.25" customHeight="1">
      <c r="A321" s="80">
        <v>43469</v>
      </c>
      <c r="B321" s="81" t="s">
        <v>31</v>
      </c>
      <c r="C321" s="81" t="s">
        <v>53</v>
      </c>
      <c r="D321" s="82">
        <v>200</v>
      </c>
      <c r="E321" s="81" t="s">
        <v>1</v>
      </c>
      <c r="F321" s="81">
        <v>3352</v>
      </c>
      <c r="G321" s="81">
        <v>3377</v>
      </c>
      <c r="H321" s="81">
        <v>3412</v>
      </c>
      <c r="I321" s="83"/>
      <c r="J321" s="84">
        <f t="shared" ref="J321:J322" si="563">(IF(E321="SHORT",F321-G321,IF(E321="LONG",G321-F321)))*D321</f>
        <v>5000</v>
      </c>
      <c r="K321" s="85">
        <f t="shared" ref="K321" si="564">(IF(E321="SHORT",IF(H321="",0,G321-H321),IF(E321="LONG",IF(H321="",0,H321-G321))))*D321</f>
        <v>7000</v>
      </c>
      <c r="L321" s="85"/>
      <c r="M321" s="85">
        <f t="shared" ref="M321:M322" si="565">(K321+J321+L321)/D321</f>
        <v>60</v>
      </c>
      <c r="N321" s="86">
        <f t="shared" ref="N321:N322" si="566">M321*D321</f>
        <v>12000</v>
      </c>
    </row>
    <row r="322" spans="1:14" s="79" customFormat="1" ht="14.25" customHeight="1">
      <c r="A322" s="80">
        <v>43469</v>
      </c>
      <c r="B322" s="81" t="s">
        <v>4</v>
      </c>
      <c r="C322" s="81" t="s">
        <v>56</v>
      </c>
      <c r="D322" s="82">
        <v>30</v>
      </c>
      <c r="E322" s="81" t="s">
        <v>2</v>
      </c>
      <c r="F322" s="81">
        <v>39365</v>
      </c>
      <c r="G322" s="81">
        <v>39265</v>
      </c>
      <c r="H322" s="81"/>
      <c r="I322" s="83"/>
      <c r="J322" s="84">
        <f t="shared" si="563"/>
        <v>3000</v>
      </c>
      <c r="K322" s="85"/>
      <c r="L322" s="85"/>
      <c r="M322" s="85">
        <f t="shared" si="565"/>
        <v>100</v>
      </c>
      <c r="N322" s="86">
        <f t="shared" si="566"/>
        <v>3000</v>
      </c>
    </row>
    <row r="323" spans="1:14" s="87" customFormat="1" ht="14.25" customHeight="1">
      <c r="A323" s="80">
        <v>43468</v>
      </c>
      <c r="B323" s="81" t="s">
        <v>6</v>
      </c>
      <c r="C323" s="81" t="s">
        <v>55</v>
      </c>
      <c r="D323" s="82">
        <v>20000</v>
      </c>
      <c r="E323" s="81" t="s">
        <v>1</v>
      </c>
      <c r="F323" s="81">
        <v>138.4</v>
      </c>
      <c r="G323" s="81">
        <v>137.80000000000001</v>
      </c>
      <c r="H323" s="81"/>
      <c r="I323" s="83"/>
      <c r="J323" s="84">
        <f t="shared" ref="J323:J326" si="567">(IF(E323="SHORT",F323-G323,IF(E323="LONG",G323-F323)))*D323</f>
        <v>-11999.999999999887</v>
      </c>
      <c r="K323" s="85"/>
      <c r="L323" s="85"/>
      <c r="M323" s="85">
        <f t="shared" ref="M323:M326" si="568">(K323+J323+L323)/D323</f>
        <v>-0.59999999999999432</v>
      </c>
      <c r="N323" s="86">
        <f t="shared" ref="N323:N326" si="569">M323*D323</f>
        <v>-11999.999999999887</v>
      </c>
    </row>
    <row r="324" spans="1:14" s="79" customFormat="1" ht="14.25" customHeight="1">
      <c r="A324" s="80">
        <v>43468</v>
      </c>
      <c r="B324" s="81" t="s">
        <v>3</v>
      </c>
      <c r="C324" s="81" t="s">
        <v>55</v>
      </c>
      <c r="D324" s="82">
        <v>2000</v>
      </c>
      <c r="E324" s="81" t="s">
        <v>1</v>
      </c>
      <c r="F324" s="81">
        <v>409.2</v>
      </c>
      <c r="G324" s="81">
        <v>405.2</v>
      </c>
      <c r="H324" s="81"/>
      <c r="I324" s="83"/>
      <c r="J324" s="84">
        <f t="shared" si="567"/>
        <v>-8000</v>
      </c>
      <c r="K324" s="85"/>
      <c r="L324" s="85"/>
      <c r="M324" s="85">
        <f t="shared" si="568"/>
        <v>-4</v>
      </c>
      <c r="N324" s="86">
        <f t="shared" si="569"/>
        <v>-8000</v>
      </c>
    </row>
    <row r="325" spans="1:14" s="79" customFormat="1" ht="14.25" customHeight="1">
      <c r="A325" s="72">
        <v>43468</v>
      </c>
      <c r="B325" s="73" t="s">
        <v>31</v>
      </c>
      <c r="C325" s="73" t="s">
        <v>53</v>
      </c>
      <c r="D325" s="74">
        <v>200</v>
      </c>
      <c r="E325" s="73" t="s">
        <v>1</v>
      </c>
      <c r="F325" s="73">
        <v>3227</v>
      </c>
      <c r="G325" s="73">
        <v>3252</v>
      </c>
      <c r="H325" s="73">
        <v>3287</v>
      </c>
      <c r="I325" s="75">
        <v>3317</v>
      </c>
      <c r="J325" s="76">
        <f t="shared" si="567"/>
        <v>5000</v>
      </c>
      <c r="K325" s="77">
        <f t="shared" ref="K325" si="570">(IF(E325="SHORT",IF(H325="",0,G325-H325),IF(E325="LONG",IF(H325="",0,H325-G325))))*D325</f>
        <v>7000</v>
      </c>
      <c r="L325" s="77">
        <f t="shared" ref="L325" si="571">(IF(E325="SHORT",IF(I325="",0,H325-I325),IF(E325="LONG",IF(I325="",0,(I325-H325)))))*D325</f>
        <v>6000</v>
      </c>
      <c r="M325" s="77">
        <f t="shared" si="568"/>
        <v>90</v>
      </c>
      <c r="N325" s="78">
        <f t="shared" si="569"/>
        <v>18000</v>
      </c>
    </row>
    <row r="326" spans="1:14" s="79" customFormat="1" ht="14.25" customHeight="1">
      <c r="A326" s="80">
        <v>43468</v>
      </c>
      <c r="B326" s="81" t="s">
        <v>32</v>
      </c>
      <c r="C326" s="81" t="s">
        <v>53</v>
      </c>
      <c r="D326" s="82">
        <v>2500</v>
      </c>
      <c r="E326" s="81" t="s">
        <v>1</v>
      </c>
      <c r="F326" s="81">
        <v>208.4</v>
      </c>
      <c r="G326" s="81">
        <v>206.4</v>
      </c>
      <c r="H326" s="81"/>
      <c r="I326" s="83"/>
      <c r="J326" s="84">
        <f t="shared" si="567"/>
        <v>-5000</v>
      </c>
      <c r="K326" s="85"/>
      <c r="L326" s="85"/>
      <c r="M326" s="85">
        <f t="shared" si="568"/>
        <v>-2</v>
      </c>
      <c r="N326" s="86">
        <f t="shared" si="569"/>
        <v>-5000</v>
      </c>
    </row>
    <row r="327" spans="1:14" s="87" customFormat="1" ht="14.25" customHeight="1">
      <c r="A327" s="72">
        <v>43467</v>
      </c>
      <c r="B327" s="73" t="s">
        <v>4</v>
      </c>
      <c r="C327" s="73" t="s">
        <v>56</v>
      </c>
      <c r="D327" s="74">
        <v>30</v>
      </c>
      <c r="E327" s="73" t="s">
        <v>1</v>
      </c>
      <c r="F327" s="73">
        <v>38912</v>
      </c>
      <c r="G327" s="73">
        <v>39012</v>
      </c>
      <c r="H327" s="73">
        <v>39137</v>
      </c>
      <c r="I327" s="75">
        <v>39252</v>
      </c>
      <c r="J327" s="76">
        <f t="shared" ref="J327:J331" si="572">(IF(E327="SHORT",F327-G327,IF(E327="LONG",G327-F327)))*D327</f>
        <v>3000</v>
      </c>
      <c r="K327" s="77">
        <f t="shared" ref="K327:K329" si="573">(IF(E327="SHORT",IF(H327="",0,G327-H327),IF(E327="LONG",IF(H327="",0,H327-G327))))*D327</f>
        <v>3750</v>
      </c>
      <c r="L327" s="77">
        <f t="shared" ref="L327:L329" si="574">(IF(E327="SHORT",IF(I327="",0,H327-I327),IF(E327="LONG",IF(I327="",0,(I327-H327)))))*D327</f>
        <v>3450</v>
      </c>
      <c r="M327" s="77">
        <f t="shared" ref="M327:M331" si="575">(K327+J327+L327)/D327</f>
        <v>340</v>
      </c>
      <c r="N327" s="78">
        <f t="shared" ref="N327:N331" si="576">M327*D327</f>
        <v>10200</v>
      </c>
    </row>
    <row r="328" spans="1:14" s="87" customFormat="1" ht="14.25" customHeight="1">
      <c r="A328" s="72">
        <v>43467</v>
      </c>
      <c r="B328" s="73" t="s">
        <v>32</v>
      </c>
      <c r="C328" s="73" t="s">
        <v>53</v>
      </c>
      <c r="D328" s="74">
        <v>2500</v>
      </c>
      <c r="E328" s="73" t="s">
        <v>2</v>
      </c>
      <c r="F328" s="73">
        <v>210.4</v>
      </c>
      <c r="G328" s="73">
        <v>208.9</v>
      </c>
      <c r="H328" s="73">
        <v>206.9</v>
      </c>
      <c r="I328" s="75">
        <v>205.15</v>
      </c>
      <c r="J328" s="76">
        <f t="shared" si="572"/>
        <v>3750</v>
      </c>
      <c r="K328" s="77">
        <f t="shared" si="573"/>
        <v>5000</v>
      </c>
      <c r="L328" s="77">
        <f t="shared" si="574"/>
        <v>4375</v>
      </c>
      <c r="M328" s="77">
        <f t="shared" si="575"/>
        <v>5.25</v>
      </c>
      <c r="N328" s="78">
        <f t="shared" si="576"/>
        <v>13125</v>
      </c>
    </row>
    <row r="329" spans="1:14" s="87" customFormat="1" ht="14.25" customHeight="1">
      <c r="A329" s="72">
        <v>43467</v>
      </c>
      <c r="B329" s="73" t="s">
        <v>31</v>
      </c>
      <c r="C329" s="73" t="s">
        <v>53</v>
      </c>
      <c r="D329" s="74">
        <v>200</v>
      </c>
      <c r="E329" s="73" t="s">
        <v>1</v>
      </c>
      <c r="F329" s="73">
        <v>3157</v>
      </c>
      <c r="G329" s="73">
        <v>3182</v>
      </c>
      <c r="H329" s="73">
        <v>3217</v>
      </c>
      <c r="I329" s="75">
        <v>3247</v>
      </c>
      <c r="J329" s="76">
        <f t="shared" si="572"/>
        <v>5000</v>
      </c>
      <c r="K329" s="77">
        <f t="shared" si="573"/>
        <v>7000</v>
      </c>
      <c r="L329" s="77">
        <f t="shared" si="574"/>
        <v>6000</v>
      </c>
      <c r="M329" s="77">
        <f t="shared" si="575"/>
        <v>90</v>
      </c>
      <c r="N329" s="78">
        <f t="shared" si="576"/>
        <v>18000</v>
      </c>
    </row>
    <row r="330" spans="1:14" s="87" customFormat="1" ht="14.25" customHeight="1">
      <c r="A330" s="80">
        <v>43467</v>
      </c>
      <c r="B330" s="81" t="s">
        <v>48</v>
      </c>
      <c r="C330" s="81" t="s">
        <v>55</v>
      </c>
      <c r="D330" s="82">
        <v>500</v>
      </c>
      <c r="E330" s="81" t="s">
        <v>2</v>
      </c>
      <c r="F330" s="81">
        <v>740</v>
      </c>
      <c r="G330" s="81">
        <v>747</v>
      </c>
      <c r="H330" s="81"/>
      <c r="I330" s="83"/>
      <c r="J330" s="84">
        <f t="shared" si="572"/>
        <v>-3500</v>
      </c>
      <c r="K330" s="85"/>
      <c r="L330" s="85"/>
      <c r="M330" s="85">
        <f t="shared" si="575"/>
        <v>-7</v>
      </c>
      <c r="N330" s="86">
        <f t="shared" si="576"/>
        <v>-3500</v>
      </c>
    </row>
    <row r="331" spans="1:14" s="87" customFormat="1">
      <c r="A331" s="80">
        <v>43467</v>
      </c>
      <c r="B331" s="81" t="s">
        <v>3</v>
      </c>
      <c r="C331" s="81" t="s">
        <v>55</v>
      </c>
      <c r="D331" s="82">
        <v>2000</v>
      </c>
      <c r="E331" s="81" t="s">
        <v>2</v>
      </c>
      <c r="F331" s="81">
        <v>409.7</v>
      </c>
      <c r="G331" s="81">
        <v>406.7</v>
      </c>
      <c r="H331" s="81"/>
      <c r="I331" s="83"/>
      <c r="J331" s="84">
        <f t="shared" si="572"/>
        <v>6000</v>
      </c>
      <c r="K331" s="85"/>
      <c r="L331" s="85"/>
      <c r="M331" s="85">
        <f t="shared" si="575"/>
        <v>3</v>
      </c>
      <c r="N331" s="86">
        <f t="shared" si="576"/>
        <v>6000</v>
      </c>
    </row>
    <row r="332" spans="1:14" s="87" customFormat="1" ht="15.75">
      <c r="A332" s="90"/>
      <c r="B332" s="91"/>
      <c r="C332" s="91"/>
      <c r="D332" s="92"/>
      <c r="E332" s="91"/>
      <c r="F332" s="91"/>
      <c r="G332" s="91"/>
      <c r="H332" s="91"/>
      <c r="I332" s="97" t="s">
        <v>97</v>
      </c>
      <c r="J332" s="98">
        <f>SUM(J251:J331)</f>
        <v>188320.00000000067</v>
      </c>
      <c r="K332" s="98"/>
      <c r="L332" s="98"/>
      <c r="M332" s="98" t="s">
        <v>22</v>
      </c>
      <c r="N332" s="98">
        <f>SUM(N251:N331)</f>
        <v>415019.99999999983</v>
      </c>
    </row>
    <row r="333" spans="1:14" s="79" customFormat="1" ht="14.25" customHeight="1">
      <c r="A333" s="80"/>
      <c r="B333" s="81"/>
      <c r="C333" s="81"/>
      <c r="D333" s="82"/>
      <c r="E333" s="81"/>
      <c r="F333" s="81"/>
      <c r="G333" s="81"/>
      <c r="H333" s="81"/>
      <c r="I333" s="83"/>
      <c r="J333" s="84"/>
      <c r="K333" s="85"/>
      <c r="L333" s="85"/>
      <c r="M333" s="85"/>
      <c r="N333" s="86"/>
    </row>
    <row r="334" spans="1:14" s="87" customFormat="1" ht="14.25" customHeight="1">
      <c r="A334" s="90"/>
      <c r="B334" s="91"/>
      <c r="C334" s="91"/>
      <c r="D334" s="92"/>
      <c r="E334" s="91"/>
      <c r="F334" s="91"/>
      <c r="G334" s="103">
        <v>43435</v>
      </c>
      <c r="H334" s="91"/>
      <c r="I334" s="93"/>
      <c r="J334" s="94"/>
      <c r="K334" s="95"/>
      <c r="L334" s="95"/>
      <c r="M334" s="95"/>
      <c r="N334" s="96"/>
    </row>
    <row r="335" spans="1:14" s="87" customFormat="1" ht="14.25" customHeight="1">
      <c r="A335" s="80"/>
      <c r="B335" s="81"/>
      <c r="C335" s="81"/>
      <c r="D335" s="82"/>
      <c r="E335" s="81"/>
      <c r="F335" s="81"/>
      <c r="G335" s="81"/>
      <c r="H335" s="81"/>
      <c r="I335" s="83"/>
      <c r="J335" s="84"/>
      <c r="K335" s="85"/>
      <c r="L335" s="85"/>
      <c r="M335" s="85"/>
      <c r="N335" s="86"/>
    </row>
    <row r="336" spans="1:14" s="79" customFormat="1" ht="14.25" customHeight="1">
      <c r="A336" s="80">
        <v>43465</v>
      </c>
      <c r="B336" s="81" t="s">
        <v>31</v>
      </c>
      <c r="C336" s="81" t="s">
        <v>53</v>
      </c>
      <c r="D336" s="82">
        <v>200</v>
      </c>
      <c r="E336" s="81" t="s">
        <v>2</v>
      </c>
      <c r="F336" s="81">
        <v>3219</v>
      </c>
      <c r="G336" s="81">
        <v>3249</v>
      </c>
      <c r="H336" s="81"/>
      <c r="I336" s="83"/>
      <c r="J336" s="84">
        <f t="shared" ref="J336:J338" si="577">(IF(E336="SHORT",F336-G336,IF(E336="LONG",G336-F336)))*D336</f>
        <v>-6000</v>
      </c>
      <c r="K336" s="85"/>
      <c r="L336" s="85"/>
      <c r="M336" s="85">
        <f t="shared" ref="M336:M338" si="578">(K336+J336+L336)/D336</f>
        <v>-30</v>
      </c>
      <c r="N336" s="86">
        <f t="shared" ref="N336:N337" si="579">M336*D336</f>
        <v>-6000</v>
      </c>
    </row>
    <row r="337" spans="1:14" s="87" customFormat="1" ht="14.25" customHeight="1">
      <c r="A337" s="80">
        <v>43465</v>
      </c>
      <c r="B337" s="81" t="s">
        <v>4</v>
      </c>
      <c r="C337" s="81" t="s">
        <v>56</v>
      </c>
      <c r="D337" s="82">
        <v>30</v>
      </c>
      <c r="E337" s="81" t="s">
        <v>2</v>
      </c>
      <c r="F337" s="81">
        <v>38765</v>
      </c>
      <c r="G337" s="81">
        <v>38665</v>
      </c>
      <c r="H337" s="81"/>
      <c r="I337" s="83"/>
      <c r="J337" s="84">
        <f t="shared" si="577"/>
        <v>3000</v>
      </c>
      <c r="K337" s="85"/>
      <c r="L337" s="85"/>
      <c r="M337" s="85">
        <f t="shared" si="578"/>
        <v>100</v>
      </c>
      <c r="N337" s="86">
        <f t="shared" si="579"/>
        <v>3000</v>
      </c>
    </row>
    <row r="338" spans="1:14" s="87" customFormat="1" ht="14.25" customHeight="1">
      <c r="A338" s="80">
        <v>43465</v>
      </c>
      <c r="B338" s="81" t="s">
        <v>5</v>
      </c>
      <c r="C338" s="81" t="s">
        <v>55</v>
      </c>
      <c r="D338" s="82">
        <v>10000</v>
      </c>
      <c r="E338" s="81" t="s">
        <v>2</v>
      </c>
      <c r="F338" s="81">
        <v>174.85</v>
      </c>
      <c r="G338" s="81">
        <v>174.3</v>
      </c>
      <c r="H338" s="81">
        <v>173.6</v>
      </c>
      <c r="I338" s="83"/>
      <c r="J338" s="84">
        <f t="shared" si="577"/>
        <v>5499.999999999829</v>
      </c>
      <c r="K338" s="85">
        <f t="shared" ref="K338" si="580">(IF(E338="SHORT",IF(H338="",0,G338-H338),IF(E338="LONG",IF(H338="",0,H338-G338))))*D338</f>
        <v>7000.000000000171</v>
      </c>
      <c r="L338" s="85"/>
      <c r="M338" s="85">
        <f t="shared" si="578"/>
        <v>1.25</v>
      </c>
      <c r="N338" s="86">
        <f>M338*D338</f>
        <v>12500</v>
      </c>
    </row>
    <row r="339" spans="1:14" s="87" customFormat="1" ht="14.25" customHeight="1">
      <c r="A339" s="72">
        <v>43462</v>
      </c>
      <c r="B339" s="73" t="s">
        <v>5</v>
      </c>
      <c r="C339" s="73" t="s">
        <v>55</v>
      </c>
      <c r="D339" s="74">
        <v>10000</v>
      </c>
      <c r="E339" s="73" t="s">
        <v>2</v>
      </c>
      <c r="F339" s="73">
        <v>179</v>
      </c>
      <c r="G339" s="73">
        <v>178.45</v>
      </c>
      <c r="H339" s="73">
        <v>177.75</v>
      </c>
      <c r="I339" s="75">
        <v>177.15</v>
      </c>
      <c r="J339" s="76">
        <f t="shared" ref="J339:J343" si="581">(IF(E339="SHORT",F339-G339,IF(E339="LONG",G339-F339)))*D339</f>
        <v>5500.0000000001137</v>
      </c>
      <c r="K339" s="77">
        <f t="shared" ref="K339:K342" si="582">(IF(E339="SHORT",IF(H339="",0,G339-H339),IF(E339="LONG",IF(H339="",0,H339-G339))))*D339</f>
        <v>6999.9999999998863</v>
      </c>
      <c r="L339" s="77">
        <f t="shared" ref="L339:L342" si="583">(IF(E339="SHORT",IF(I339="",0,H339-I339),IF(E339="LONG",IF(I339="",0,(I339-H339)))))*D339</f>
        <v>5999.9999999999436</v>
      </c>
      <c r="M339" s="77">
        <f t="shared" ref="M339:M343" si="584">(K339+J339+L339)/D339</f>
        <v>1.8499999999999941</v>
      </c>
      <c r="N339" s="78">
        <f t="shared" ref="N339:N343" si="585">M339*D339</f>
        <v>18499.999999999942</v>
      </c>
    </row>
    <row r="340" spans="1:14" s="87" customFormat="1" ht="14.25" customHeight="1">
      <c r="A340" s="80">
        <v>43462</v>
      </c>
      <c r="B340" s="81" t="s">
        <v>3</v>
      </c>
      <c r="C340" s="81" t="s">
        <v>55</v>
      </c>
      <c r="D340" s="82">
        <v>2000</v>
      </c>
      <c r="E340" s="81" t="s">
        <v>1</v>
      </c>
      <c r="F340" s="81">
        <v>419.9</v>
      </c>
      <c r="G340" s="81">
        <v>422.9</v>
      </c>
      <c r="H340" s="81"/>
      <c r="I340" s="83"/>
      <c r="J340" s="84">
        <f t="shared" si="581"/>
        <v>6000</v>
      </c>
      <c r="K340" s="85"/>
      <c r="L340" s="85"/>
      <c r="M340" s="85">
        <f t="shared" si="584"/>
        <v>3</v>
      </c>
      <c r="N340" s="86">
        <f t="shared" si="585"/>
        <v>6000</v>
      </c>
    </row>
    <row r="341" spans="1:14" s="87" customFormat="1" ht="14.25" customHeight="1">
      <c r="A341" s="80">
        <v>43462</v>
      </c>
      <c r="B341" s="81" t="s">
        <v>31</v>
      </c>
      <c r="C341" s="81" t="s">
        <v>53</v>
      </c>
      <c r="D341" s="82">
        <v>200</v>
      </c>
      <c r="E341" s="81" t="s">
        <v>2</v>
      </c>
      <c r="F341" s="81">
        <v>3170</v>
      </c>
      <c r="G341" s="81">
        <v>3145</v>
      </c>
      <c r="H341" s="81"/>
      <c r="I341" s="83"/>
      <c r="J341" s="84">
        <f t="shared" si="581"/>
        <v>5000</v>
      </c>
      <c r="K341" s="85"/>
      <c r="L341" s="85"/>
      <c r="M341" s="85">
        <f t="shared" si="584"/>
        <v>25</v>
      </c>
      <c r="N341" s="86">
        <f>M341*D341</f>
        <v>5000</v>
      </c>
    </row>
    <row r="342" spans="1:14" s="87" customFormat="1" ht="14.25" customHeight="1">
      <c r="A342" s="72">
        <v>43462</v>
      </c>
      <c r="B342" s="73" t="s">
        <v>32</v>
      </c>
      <c r="C342" s="73" t="s">
        <v>53</v>
      </c>
      <c r="D342" s="74">
        <v>2500</v>
      </c>
      <c r="E342" s="73" t="s">
        <v>2</v>
      </c>
      <c r="F342" s="73">
        <v>242.3</v>
      </c>
      <c r="G342" s="73">
        <v>240.3</v>
      </c>
      <c r="H342" s="73">
        <v>237.9</v>
      </c>
      <c r="I342" s="75">
        <v>235.7</v>
      </c>
      <c r="J342" s="76">
        <f t="shared" si="581"/>
        <v>5000</v>
      </c>
      <c r="K342" s="77">
        <f t="shared" si="582"/>
        <v>6000.0000000000146</v>
      </c>
      <c r="L342" s="77">
        <f t="shared" si="583"/>
        <v>5500.0000000000427</v>
      </c>
      <c r="M342" s="77">
        <f t="shared" si="584"/>
        <v>6.6000000000000236</v>
      </c>
      <c r="N342" s="78">
        <f t="shared" si="585"/>
        <v>16500.000000000058</v>
      </c>
    </row>
    <row r="343" spans="1:14" s="79" customFormat="1" ht="14.25" customHeight="1">
      <c r="A343" s="80">
        <v>43462</v>
      </c>
      <c r="B343" s="81" t="s">
        <v>31</v>
      </c>
      <c r="C343" s="81" t="s">
        <v>53</v>
      </c>
      <c r="D343" s="82">
        <v>200</v>
      </c>
      <c r="E343" s="81" t="s">
        <v>1</v>
      </c>
      <c r="F343" s="81">
        <v>3220</v>
      </c>
      <c r="G343" s="81">
        <v>3190</v>
      </c>
      <c r="H343" s="81"/>
      <c r="I343" s="83"/>
      <c r="J343" s="84">
        <f t="shared" si="581"/>
        <v>-6000</v>
      </c>
      <c r="K343" s="85"/>
      <c r="L343" s="85"/>
      <c r="M343" s="85">
        <f t="shared" si="584"/>
        <v>-30</v>
      </c>
      <c r="N343" s="86">
        <f t="shared" si="585"/>
        <v>-6000</v>
      </c>
    </row>
    <row r="344" spans="1:14" s="87" customFormat="1" ht="14.25" customHeight="1">
      <c r="A344" s="80">
        <v>43461</v>
      </c>
      <c r="B344" s="81" t="s">
        <v>3</v>
      </c>
      <c r="C344" s="81" t="s">
        <v>55</v>
      </c>
      <c r="D344" s="82">
        <v>2000</v>
      </c>
      <c r="E344" s="81" t="s">
        <v>2</v>
      </c>
      <c r="F344" s="81">
        <v>420.4</v>
      </c>
      <c r="G344" s="81">
        <v>417.4</v>
      </c>
      <c r="H344" s="81"/>
      <c r="I344" s="83"/>
      <c r="J344" s="84">
        <f t="shared" ref="J344:J350" si="586">(IF(E344="SHORT",F344-G344,IF(E344="LONG",G344-F344)))*D344</f>
        <v>6000</v>
      </c>
      <c r="K344" s="85"/>
      <c r="L344" s="85"/>
      <c r="M344" s="85">
        <f t="shared" ref="M344:M350" si="587">(K344+J344+L344)/D344</f>
        <v>3</v>
      </c>
      <c r="N344" s="86">
        <f t="shared" ref="N344:N350" si="588">M344*D344</f>
        <v>6000</v>
      </c>
    </row>
    <row r="345" spans="1:14" s="79" customFormat="1" ht="14.25" customHeight="1">
      <c r="A345" s="80">
        <v>43461</v>
      </c>
      <c r="B345" s="81" t="s">
        <v>5</v>
      </c>
      <c r="C345" s="81" t="s">
        <v>55</v>
      </c>
      <c r="D345" s="82">
        <v>10000</v>
      </c>
      <c r="E345" s="81" t="s">
        <v>2</v>
      </c>
      <c r="F345" s="81">
        <v>178</v>
      </c>
      <c r="G345" s="81">
        <v>177.45</v>
      </c>
      <c r="H345" s="81"/>
      <c r="I345" s="83"/>
      <c r="J345" s="84">
        <f t="shared" si="586"/>
        <v>5500.0000000001137</v>
      </c>
      <c r="K345" s="85"/>
      <c r="L345" s="85"/>
      <c r="M345" s="85">
        <f t="shared" si="587"/>
        <v>0.55000000000001137</v>
      </c>
      <c r="N345" s="86">
        <f t="shared" si="588"/>
        <v>5500.0000000001137</v>
      </c>
    </row>
    <row r="346" spans="1:14" s="87" customFormat="1" ht="14.25" customHeight="1">
      <c r="A346" s="80">
        <v>43461</v>
      </c>
      <c r="B346" s="81" t="s">
        <v>48</v>
      </c>
      <c r="C346" s="81" t="s">
        <v>55</v>
      </c>
      <c r="D346" s="82">
        <v>500</v>
      </c>
      <c r="E346" s="81" t="s">
        <v>2</v>
      </c>
      <c r="F346" s="81">
        <v>749.65</v>
      </c>
      <c r="G346" s="81">
        <v>745.5</v>
      </c>
      <c r="H346" s="81"/>
      <c r="I346" s="83"/>
      <c r="J346" s="84">
        <f t="shared" si="586"/>
        <v>2074.9999999999886</v>
      </c>
      <c r="K346" s="85"/>
      <c r="L346" s="85"/>
      <c r="M346" s="85">
        <f t="shared" si="587"/>
        <v>4.1499999999999773</v>
      </c>
      <c r="N346" s="86">
        <f t="shared" si="588"/>
        <v>2074.9999999999886</v>
      </c>
    </row>
    <row r="347" spans="1:14" s="87" customFormat="1" ht="14.25" customHeight="1">
      <c r="A347" s="80">
        <v>43461</v>
      </c>
      <c r="B347" s="81" t="s">
        <v>0</v>
      </c>
      <c r="C347" s="81" t="s">
        <v>56</v>
      </c>
      <c r="D347" s="82">
        <v>100</v>
      </c>
      <c r="E347" s="81" t="s">
        <v>1</v>
      </c>
      <c r="F347" s="81">
        <v>31620</v>
      </c>
      <c r="G347" s="81">
        <v>31685</v>
      </c>
      <c r="H347" s="81">
        <v>31765</v>
      </c>
      <c r="I347" s="83"/>
      <c r="J347" s="84">
        <f t="shared" si="586"/>
        <v>6500</v>
      </c>
      <c r="K347" s="85">
        <f t="shared" ref="K347:K349" si="589">(IF(E347="SHORT",IF(H347="",0,G347-H347),IF(E347="LONG",IF(H347="",0,H347-G347))))*D347</f>
        <v>8000</v>
      </c>
      <c r="L347" s="85"/>
      <c r="M347" s="85">
        <f t="shared" si="587"/>
        <v>145</v>
      </c>
      <c r="N347" s="86">
        <f t="shared" si="588"/>
        <v>14500</v>
      </c>
    </row>
    <row r="348" spans="1:14" s="87" customFormat="1" ht="14.25" customHeight="1">
      <c r="A348" s="80">
        <v>43461</v>
      </c>
      <c r="B348" s="81" t="s">
        <v>4</v>
      </c>
      <c r="C348" s="81" t="s">
        <v>56</v>
      </c>
      <c r="D348" s="82">
        <v>30</v>
      </c>
      <c r="E348" s="81" t="s">
        <v>2</v>
      </c>
      <c r="F348" s="81">
        <v>38200</v>
      </c>
      <c r="G348" s="81">
        <v>38100</v>
      </c>
      <c r="H348" s="81"/>
      <c r="I348" s="83"/>
      <c r="J348" s="84">
        <f t="shared" si="586"/>
        <v>3000</v>
      </c>
      <c r="K348" s="85"/>
      <c r="L348" s="85"/>
      <c r="M348" s="85">
        <f t="shared" si="587"/>
        <v>100</v>
      </c>
      <c r="N348" s="86">
        <f t="shared" si="588"/>
        <v>3000</v>
      </c>
    </row>
    <row r="349" spans="1:14" s="87" customFormat="1" ht="14.25" customHeight="1">
      <c r="A349" s="72">
        <v>43461</v>
      </c>
      <c r="B349" s="73" t="s">
        <v>31</v>
      </c>
      <c r="C349" s="73" t="s">
        <v>53</v>
      </c>
      <c r="D349" s="74">
        <v>200</v>
      </c>
      <c r="E349" s="73" t="s">
        <v>2</v>
      </c>
      <c r="F349" s="73">
        <v>3245</v>
      </c>
      <c r="G349" s="73">
        <v>3220</v>
      </c>
      <c r="H349" s="73">
        <v>3185</v>
      </c>
      <c r="I349" s="75">
        <v>3155</v>
      </c>
      <c r="J349" s="76">
        <f t="shared" si="586"/>
        <v>5000</v>
      </c>
      <c r="K349" s="77">
        <f t="shared" si="589"/>
        <v>7000</v>
      </c>
      <c r="L349" s="77">
        <f t="shared" ref="L349" si="590">(IF(E349="SHORT",IF(I349="",0,H349-I349),IF(E349="LONG",IF(I349="",0,(I349-H349)))))*D349</f>
        <v>6000</v>
      </c>
      <c r="M349" s="77">
        <f t="shared" si="587"/>
        <v>90</v>
      </c>
      <c r="N349" s="78">
        <f t="shared" si="588"/>
        <v>18000</v>
      </c>
    </row>
    <row r="350" spans="1:14" s="87" customFormat="1" ht="14.25" customHeight="1">
      <c r="A350" s="80">
        <v>43461</v>
      </c>
      <c r="B350" s="81" t="s">
        <v>32</v>
      </c>
      <c r="C350" s="81" t="s">
        <v>53</v>
      </c>
      <c r="D350" s="82">
        <v>2500</v>
      </c>
      <c r="E350" s="81" t="s">
        <v>2</v>
      </c>
      <c r="F350" s="81">
        <v>240.15</v>
      </c>
      <c r="G350" s="81">
        <v>238.15</v>
      </c>
      <c r="H350" s="81"/>
      <c r="I350" s="83"/>
      <c r="J350" s="84">
        <f t="shared" si="586"/>
        <v>5000</v>
      </c>
      <c r="K350" s="85"/>
      <c r="L350" s="85"/>
      <c r="M350" s="85">
        <f t="shared" si="587"/>
        <v>2</v>
      </c>
      <c r="N350" s="86">
        <f t="shared" si="588"/>
        <v>5000</v>
      </c>
    </row>
    <row r="351" spans="1:14" s="79" customFormat="1" ht="14.25" customHeight="1">
      <c r="A351" s="72">
        <v>43460</v>
      </c>
      <c r="B351" s="73" t="s">
        <v>31</v>
      </c>
      <c r="C351" s="73" t="s">
        <v>53</v>
      </c>
      <c r="D351" s="74">
        <v>200</v>
      </c>
      <c r="E351" s="73" t="s">
        <v>1</v>
      </c>
      <c r="F351" s="73">
        <v>3038</v>
      </c>
      <c r="G351" s="73">
        <v>3063</v>
      </c>
      <c r="H351" s="73">
        <v>3098</v>
      </c>
      <c r="I351" s="75">
        <v>3128</v>
      </c>
      <c r="J351" s="76">
        <f t="shared" ref="J351:J356" si="591">(IF(E351="SHORT",F351-G351,IF(E351="LONG",G351-F351)))*D351</f>
        <v>5000</v>
      </c>
      <c r="K351" s="77">
        <f t="shared" ref="K351:K354" si="592">(IF(E351="SHORT",IF(H351="",0,G351-H351),IF(E351="LONG",IF(H351="",0,H351-G351))))*D351</f>
        <v>7000</v>
      </c>
      <c r="L351" s="77">
        <f t="shared" ref="L351" si="593">(IF(E351="SHORT",IF(I351="",0,H351-I351),IF(E351="LONG",IF(I351="",0,(I351-H351)))))*D351</f>
        <v>6000</v>
      </c>
      <c r="M351" s="77">
        <f t="shared" ref="M351:M356" si="594">(K351+J351+L351)/D351</f>
        <v>90</v>
      </c>
      <c r="N351" s="78">
        <f t="shared" ref="N351:N356" si="595">M351*D351</f>
        <v>18000</v>
      </c>
    </row>
    <row r="352" spans="1:14" s="79" customFormat="1" ht="14.25" customHeight="1">
      <c r="A352" s="80">
        <v>43460</v>
      </c>
      <c r="B352" s="81" t="s">
        <v>6</v>
      </c>
      <c r="C352" s="81" t="s">
        <v>55</v>
      </c>
      <c r="D352" s="82">
        <v>10000</v>
      </c>
      <c r="E352" s="81" t="s">
        <v>1</v>
      </c>
      <c r="F352" s="81">
        <v>139.15</v>
      </c>
      <c r="G352" s="81">
        <v>139.69999999999999</v>
      </c>
      <c r="H352" s="81"/>
      <c r="I352" s="83"/>
      <c r="J352" s="84">
        <f t="shared" si="591"/>
        <v>5499.999999999829</v>
      </c>
      <c r="K352" s="85"/>
      <c r="L352" s="85"/>
      <c r="M352" s="85">
        <f t="shared" si="594"/>
        <v>0.54999999999998295</v>
      </c>
      <c r="N352" s="86">
        <f t="shared" si="595"/>
        <v>5499.999999999829</v>
      </c>
    </row>
    <row r="353" spans="1:14" s="87" customFormat="1" ht="14.25" customHeight="1">
      <c r="A353" s="80">
        <v>43460</v>
      </c>
      <c r="B353" s="81" t="s">
        <v>48</v>
      </c>
      <c r="C353" s="81" t="s">
        <v>55</v>
      </c>
      <c r="D353" s="82">
        <v>500</v>
      </c>
      <c r="E353" s="81" t="s">
        <v>1</v>
      </c>
      <c r="F353" s="81">
        <v>747.25</v>
      </c>
      <c r="G353" s="81">
        <v>753.25</v>
      </c>
      <c r="H353" s="81"/>
      <c r="I353" s="83"/>
      <c r="J353" s="84">
        <f t="shared" si="591"/>
        <v>3000</v>
      </c>
      <c r="K353" s="85"/>
      <c r="L353" s="85"/>
      <c r="M353" s="85">
        <f t="shared" si="594"/>
        <v>6</v>
      </c>
      <c r="N353" s="86">
        <f t="shared" si="595"/>
        <v>3000</v>
      </c>
    </row>
    <row r="354" spans="1:14" s="79" customFormat="1" ht="14.25" customHeight="1">
      <c r="A354" s="80">
        <v>43460</v>
      </c>
      <c r="B354" s="81" t="s">
        <v>3</v>
      </c>
      <c r="C354" s="81" t="s">
        <v>55</v>
      </c>
      <c r="D354" s="82">
        <v>2000</v>
      </c>
      <c r="E354" s="81" t="s">
        <v>1</v>
      </c>
      <c r="F354" s="81">
        <v>416.35</v>
      </c>
      <c r="G354" s="81">
        <v>419.35</v>
      </c>
      <c r="H354" s="81">
        <v>423.35</v>
      </c>
      <c r="I354" s="83"/>
      <c r="J354" s="84">
        <f t="shared" si="591"/>
        <v>6000</v>
      </c>
      <c r="K354" s="85">
        <f t="shared" si="592"/>
        <v>8000</v>
      </c>
      <c r="L354" s="85"/>
      <c r="M354" s="85">
        <f t="shared" si="594"/>
        <v>7</v>
      </c>
      <c r="N354" s="86">
        <f t="shared" si="595"/>
        <v>14000</v>
      </c>
    </row>
    <row r="355" spans="1:14" s="87" customFormat="1" ht="14.25" customHeight="1">
      <c r="A355" s="80">
        <v>43460</v>
      </c>
      <c r="B355" s="81" t="s">
        <v>49</v>
      </c>
      <c r="C355" s="81" t="s">
        <v>55</v>
      </c>
      <c r="D355" s="82">
        <v>10000</v>
      </c>
      <c r="E355" s="81" t="s">
        <v>1</v>
      </c>
      <c r="F355" s="81">
        <v>131.55000000000001</v>
      </c>
      <c r="G355" s="81">
        <v>132.1</v>
      </c>
      <c r="H355" s="81"/>
      <c r="I355" s="83"/>
      <c r="J355" s="84">
        <f t="shared" si="591"/>
        <v>5499.999999999829</v>
      </c>
      <c r="K355" s="85"/>
      <c r="L355" s="85"/>
      <c r="M355" s="85">
        <f t="shared" si="594"/>
        <v>0.54999999999998295</v>
      </c>
      <c r="N355" s="86">
        <f t="shared" si="595"/>
        <v>5499.999999999829</v>
      </c>
    </row>
    <row r="356" spans="1:14" s="87" customFormat="1" ht="14.25" customHeight="1">
      <c r="A356" s="80">
        <v>43460</v>
      </c>
      <c r="B356" s="81" t="s">
        <v>5</v>
      </c>
      <c r="C356" s="81" t="s">
        <v>55</v>
      </c>
      <c r="D356" s="82">
        <v>10000</v>
      </c>
      <c r="E356" s="81" t="s">
        <v>2</v>
      </c>
      <c r="F356" s="81">
        <v>176.65</v>
      </c>
      <c r="G356" s="81">
        <v>177.25</v>
      </c>
      <c r="H356" s="81"/>
      <c r="I356" s="83"/>
      <c r="J356" s="84">
        <f t="shared" si="591"/>
        <v>-5999.9999999999436</v>
      </c>
      <c r="K356" s="85"/>
      <c r="L356" s="85"/>
      <c r="M356" s="85">
        <f t="shared" si="594"/>
        <v>-0.59999999999999432</v>
      </c>
      <c r="N356" s="86">
        <f t="shared" si="595"/>
        <v>-5999.9999999999436</v>
      </c>
    </row>
    <row r="357" spans="1:14" s="87" customFormat="1" ht="14.25" customHeight="1">
      <c r="A357" s="72">
        <v>43458</v>
      </c>
      <c r="B357" s="73" t="s">
        <v>32</v>
      </c>
      <c r="C357" s="73" t="s">
        <v>53</v>
      </c>
      <c r="D357" s="74">
        <v>2500</v>
      </c>
      <c r="E357" s="73" t="s">
        <v>2</v>
      </c>
      <c r="F357" s="73">
        <v>264.75</v>
      </c>
      <c r="G357" s="73">
        <v>262.75</v>
      </c>
      <c r="H357" s="73">
        <v>260.05</v>
      </c>
      <c r="I357" s="75">
        <v>257.75</v>
      </c>
      <c r="J357" s="76">
        <f t="shared" ref="J357:J361" si="596">(IF(E357="SHORT",F357-G357,IF(E357="LONG",G357-F357)))*D357</f>
        <v>5000</v>
      </c>
      <c r="K357" s="77">
        <f t="shared" ref="K357:K360" si="597">(IF(E357="SHORT",IF(H357="",0,G357-H357),IF(E357="LONG",IF(H357="",0,H357-G357))))*D357</f>
        <v>6749.9999999999718</v>
      </c>
      <c r="L357" s="77">
        <f t="shared" ref="L357:L360" si="598">(IF(E357="SHORT",IF(I357="",0,H357-I357),IF(E357="LONG",IF(I357="",0,(I357-H357)))))*D357</f>
        <v>5750.0000000000282</v>
      </c>
      <c r="M357" s="77">
        <f t="shared" ref="M357:M361" si="599">(K357+J357+L357)/D357</f>
        <v>7</v>
      </c>
      <c r="N357" s="78">
        <f t="shared" ref="N357:N361" si="600">M357*D357</f>
        <v>17500</v>
      </c>
    </row>
    <row r="358" spans="1:14" s="87" customFormat="1" ht="14.25" customHeight="1">
      <c r="A358" s="72">
        <v>43458</v>
      </c>
      <c r="B358" s="73" t="s">
        <v>31</v>
      </c>
      <c r="C358" s="73" t="s">
        <v>53</v>
      </c>
      <c r="D358" s="74">
        <v>200</v>
      </c>
      <c r="E358" s="73" t="s">
        <v>2</v>
      </c>
      <c r="F358" s="73">
        <v>3235</v>
      </c>
      <c r="G358" s="73">
        <v>3210</v>
      </c>
      <c r="H358" s="73">
        <v>3175</v>
      </c>
      <c r="I358" s="75">
        <v>3145</v>
      </c>
      <c r="J358" s="76">
        <f t="shared" si="596"/>
        <v>5000</v>
      </c>
      <c r="K358" s="77">
        <f t="shared" si="597"/>
        <v>7000</v>
      </c>
      <c r="L358" s="77">
        <f t="shared" si="598"/>
        <v>6000</v>
      </c>
      <c r="M358" s="77">
        <f t="shared" si="599"/>
        <v>90</v>
      </c>
      <c r="N358" s="78">
        <f t="shared" si="600"/>
        <v>18000</v>
      </c>
    </row>
    <row r="359" spans="1:14" s="87" customFormat="1" ht="14.25" customHeight="1">
      <c r="A359" s="80">
        <v>43458</v>
      </c>
      <c r="B359" s="81" t="s">
        <v>48</v>
      </c>
      <c r="C359" s="81" t="s">
        <v>55</v>
      </c>
      <c r="D359" s="82">
        <v>500</v>
      </c>
      <c r="E359" s="81" t="s">
        <v>2</v>
      </c>
      <c r="F359" s="81">
        <v>762.2</v>
      </c>
      <c r="G359" s="81">
        <v>756.2</v>
      </c>
      <c r="H359" s="81"/>
      <c r="I359" s="83"/>
      <c r="J359" s="84">
        <f t="shared" si="596"/>
        <v>3000</v>
      </c>
      <c r="K359" s="85"/>
      <c r="L359" s="85"/>
      <c r="M359" s="85">
        <f t="shared" si="599"/>
        <v>6</v>
      </c>
      <c r="N359" s="86">
        <f t="shared" si="600"/>
        <v>3000</v>
      </c>
    </row>
    <row r="360" spans="1:14" s="87" customFormat="1" ht="14.25" customHeight="1">
      <c r="A360" s="72">
        <v>43458</v>
      </c>
      <c r="B360" s="73" t="s">
        <v>5</v>
      </c>
      <c r="C360" s="73" t="s">
        <v>55</v>
      </c>
      <c r="D360" s="74">
        <v>10000</v>
      </c>
      <c r="E360" s="73" t="s">
        <v>2</v>
      </c>
      <c r="F360" s="73">
        <v>177.9</v>
      </c>
      <c r="G360" s="73">
        <v>177.35</v>
      </c>
      <c r="H360" s="73">
        <v>176.75</v>
      </c>
      <c r="I360" s="75">
        <v>176.05</v>
      </c>
      <c r="J360" s="76">
        <f t="shared" si="596"/>
        <v>5500.0000000001137</v>
      </c>
      <c r="K360" s="77">
        <f t="shared" si="597"/>
        <v>5999.9999999999436</v>
      </c>
      <c r="L360" s="77">
        <f t="shared" si="598"/>
        <v>6999.9999999998863</v>
      </c>
      <c r="M360" s="77">
        <f t="shared" si="599"/>
        <v>1.8499999999999945</v>
      </c>
      <c r="N360" s="78">
        <f t="shared" si="600"/>
        <v>18499.999999999945</v>
      </c>
    </row>
    <row r="361" spans="1:14" s="87" customFormat="1" ht="14.25" customHeight="1">
      <c r="A361" s="80">
        <v>43458</v>
      </c>
      <c r="B361" s="81" t="s">
        <v>4</v>
      </c>
      <c r="C361" s="81" t="s">
        <v>56</v>
      </c>
      <c r="D361" s="82">
        <v>30</v>
      </c>
      <c r="E361" s="81" t="s">
        <v>2</v>
      </c>
      <c r="F361" s="81">
        <v>37388</v>
      </c>
      <c r="G361" s="81">
        <v>37513</v>
      </c>
      <c r="H361" s="81"/>
      <c r="I361" s="83"/>
      <c r="J361" s="84">
        <f t="shared" si="596"/>
        <v>-3750</v>
      </c>
      <c r="K361" s="85"/>
      <c r="L361" s="85"/>
      <c r="M361" s="85">
        <f t="shared" si="599"/>
        <v>-125</v>
      </c>
      <c r="N361" s="86">
        <f t="shared" si="600"/>
        <v>-3750</v>
      </c>
    </row>
    <row r="362" spans="1:14" s="87" customFormat="1" ht="14.25" customHeight="1">
      <c r="A362" s="80">
        <v>43458</v>
      </c>
      <c r="B362" s="81" t="s">
        <v>0</v>
      </c>
      <c r="C362" s="81" t="s">
        <v>56</v>
      </c>
      <c r="D362" s="82">
        <v>100</v>
      </c>
      <c r="E362" s="81" t="s">
        <v>2</v>
      </c>
      <c r="F362" s="81">
        <v>31330</v>
      </c>
      <c r="G362" s="81">
        <v>31405</v>
      </c>
      <c r="H362" s="81"/>
      <c r="I362" s="83"/>
      <c r="J362" s="84">
        <f t="shared" ref="J362:J363" si="601">(IF(E362="SHORT",F362-G362,IF(E362="LONG",G362-F362)))*D362</f>
        <v>-7500</v>
      </c>
      <c r="K362" s="85"/>
      <c r="L362" s="85"/>
      <c r="M362" s="85">
        <f t="shared" ref="M362:M363" si="602">(K362+J362+L362)/D362</f>
        <v>-75</v>
      </c>
      <c r="N362" s="86">
        <f t="shared" ref="N362:N363" si="603">M362*D362</f>
        <v>-7500</v>
      </c>
    </row>
    <row r="363" spans="1:14" s="87" customFormat="1" ht="14.25" customHeight="1">
      <c r="A363" s="80">
        <v>43455</v>
      </c>
      <c r="B363" s="81" t="s">
        <v>31</v>
      </c>
      <c r="C363" s="81" t="s">
        <v>53</v>
      </c>
      <c r="D363" s="82">
        <v>200</v>
      </c>
      <c r="E363" s="81" t="s">
        <v>1</v>
      </c>
      <c r="F363" s="81">
        <v>3255</v>
      </c>
      <c r="G363" s="81">
        <v>3225</v>
      </c>
      <c r="H363" s="81"/>
      <c r="I363" s="83"/>
      <c r="J363" s="84">
        <f t="shared" si="601"/>
        <v>-6000</v>
      </c>
      <c r="K363" s="85"/>
      <c r="L363" s="85"/>
      <c r="M363" s="85">
        <f t="shared" si="602"/>
        <v>-30</v>
      </c>
      <c r="N363" s="86">
        <f t="shared" si="603"/>
        <v>-6000</v>
      </c>
    </row>
    <row r="364" spans="1:14" s="87" customFormat="1" ht="14.25" customHeight="1">
      <c r="A364" s="80">
        <v>43454</v>
      </c>
      <c r="B364" s="81" t="s">
        <v>4</v>
      </c>
      <c r="C364" s="81" t="s">
        <v>56</v>
      </c>
      <c r="D364" s="82">
        <v>30</v>
      </c>
      <c r="E364" s="81" t="s">
        <v>1</v>
      </c>
      <c r="F364" s="81">
        <v>37458</v>
      </c>
      <c r="G364" s="81">
        <v>37333</v>
      </c>
      <c r="H364" s="81"/>
      <c r="I364" s="83"/>
      <c r="J364" s="84">
        <f t="shared" ref="J364:J366" si="604">(IF(E364="SHORT",F364-G364,IF(E364="LONG",G364-F364)))*D364</f>
        <v>-3750</v>
      </c>
      <c r="K364" s="85"/>
      <c r="L364" s="85"/>
      <c r="M364" s="85">
        <f t="shared" ref="M364:M366" si="605">(K364+J364+L364)/D364</f>
        <v>-125</v>
      </c>
      <c r="N364" s="86">
        <f t="shared" ref="N364:N366" si="606">M364*D364</f>
        <v>-3750</v>
      </c>
    </row>
    <row r="365" spans="1:14" s="87" customFormat="1" ht="14.25" customHeight="1">
      <c r="A365" s="80">
        <v>43454</v>
      </c>
      <c r="B365" s="81" t="s">
        <v>5</v>
      </c>
      <c r="C365" s="81" t="s">
        <v>55</v>
      </c>
      <c r="D365" s="82">
        <v>10000</v>
      </c>
      <c r="E365" s="81" t="s">
        <v>1</v>
      </c>
      <c r="F365" s="81">
        <v>180.65</v>
      </c>
      <c r="G365" s="81">
        <v>181.2</v>
      </c>
      <c r="H365" s="81">
        <v>181.9</v>
      </c>
      <c r="I365" s="83"/>
      <c r="J365" s="84">
        <f t="shared" si="604"/>
        <v>5499.999999999829</v>
      </c>
      <c r="K365" s="85">
        <f t="shared" ref="K365" si="607">(IF(E365="SHORT",IF(H365="",0,G365-H365),IF(E365="LONG",IF(H365="",0,H365-G365))))*D365</f>
        <v>7000.000000000171</v>
      </c>
      <c r="L365" s="85"/>
      <c r="M365" s="85">
        <f t="shared" si="605"/>
        <v>1.25</v>
      </c>
      <c r="N365" s="86">
        <f t="shared" si="606"/>
        <v>12500</v>
      </c>
    </row>
    <row r="366" spans="1:14" s="87" customFormat="1" ht="14.25" customHeight="1">
      <c r="A366" s="80">
        <v>43454</v>
      </c>
      <c r="B366" s="81" t="s">
        <v>31</v>
      </c>
      <c r="C366" s="81" t="s">
        <v>53</v>
      </c>
      <c r="D366" s="82">
        <v>200</v>
      </c>
      <c r="E366" s="81" t="s">
        <v>2</v>
      </c>
      <c r="F366" s="81">
        <v>3269</v>
      </c>
      <c r="G366" s="81">
        <v>3299</v>
      </c>
      <c r="H366" s="81"/>
      <c r="I366" s="83"/>
      <c r="J366" s="84">
        <f t="shared" si="604"/>
        <v>-6000</v>
      </c>
      <c r="K366" s="85"/>
      <c r="L366" s="85"/>
      <c r="M366" s="85">
        <f t="shared" si="605"/>
        <v>-30</v>
      </c>
      <c r="N366" s="86">
        <f t="shared" si="606"/>
        <v>-6000</v>
      </c>
    </row>
    <row r="367" spans="1:14" s="87" customFormat="1" ht="14.25" customHeight="1">
      <c r="A367" s="80">
        <v>43453</v>
      </c>
      <c r="B367" s="81" t="s">
        <v>4</v>
      </c>
      <c r="C367" s="81" t="s">
        <v>56</v>
      </c>
      <c r="D367" s="82">
        <v>30</v>
      </c>
      <c r="E367" s="81" t="s">
        <v>1</v>
      </c>
      <c r="F367" s="81">
        <v>37527</v>
      </c>
      <c r="G367" s="81">
        <v>37402</v>
      </c>
      <c r="H367" s="81"/>
      <c r="I367" s="83"/>
      <c r="J367" s="84">
        <f t="shared" ref="J367:J373" si="608">(IF(E367="SHORT",F367-G367,IF(E367="LONG",G367-F367)))*D367</f>
        <v>-3750</v>
      </c>
      <c r="K367" s="85"/>
      <c r="L367" s="85"/>
      <c r="M367" s="85">
        <f t="shared" ref="M367:M373" si="609">(K367+J367+L367)/D367</f>
        <v>-125</v>
      </c>
      <c r="N367" s="86">
        <f t="shared" ref="N367:N373" si="610">M367*D367</f>
        <v>-3750</v>
      </c>
    </row>
    <row r="368" spans="1:14" s="79" customFormat="1" ht="14.25" customHeight="1">
      <c r="A368" s="80">
        <v>43453</v>
      </c>
      <c r="B368" s="81" t="s">
        <v>0</v>
      </c>
      <c r="C368" s="81" t="s">
        <v>56</v>
      </c>
      <c r="D368" s="82">
        <v>100</v>
      </c>
      <c r="E368" s="81" t="s">
        <v>1</v>
      </c>
      <c r="F368" s="81">
        <v>31168</v>
      </c>
      <c r="G368" s="81">
        <v>31098</v>
      </c>
      <c r="H368" s="81"/>
      <c r="I368" s="83"/>
      <c r="J368" s="84">
        <f t="shared" si="608"/>
        <v>-7000</v>
      </c>
      <c r="K368" s="85"/>
      <c r="L368" s="85"/>
      <c r="M368" s="85">
        <f t="shared" si="609"/>
        <v>-70</v>
      </c>
      <c r="N368" s="86">
        <f t="shared" si="610"/>
        <v>-7000</v>
      </c>
    </row>
    <row r="369" spans="1:14" s="87" customFormat="1" ht="14.25" customHeight="1">
      <c r="A369" s="80">
        <v>43453</v>
      </c>
      <c r="B369" s="81" t="s">
        <v>31</v>
      </c>
      <c r="C369" s="81" t="s">
        <v>53</v>
      </c>
      <c r="D369" s="82">
        <v>200</v>
      </c>
      <c r="E369" s="81" t="s">
        <v>2</v>
      </c>
      <c r="F369" s="81">
        <v>3315</v>
      </c>
      <c r="G369" s="81">
        <v>3290</v>
      </c>
      <c r="H369" s="81"/>
      <c r="I369" s="83"/>
      <c r="J369" s="84">
        <f t="shared" si="608"/>
        <v>5000</v>
      </c>
      <c r="K369" s="85"/>
      <c r="L369" s="85"/>
      <c r="M369" s="85">
        <f t="shared" si="609"/>
        <v>25</v>
      </c>
      <c r="N369" s="86">
        <f t="shared" si="610"/>
        <v>5000</v>
      </c>
    </row>
    <row r="370" spans="1:14" s="79" customFormat="1" ht="14.25" customHeight="1">
      <c r="A370" s="80">
        <v>43453</v>
      </c>
      <c r="B370" s="81" t="s">
        <v>6</v>
      </c>
      <c r="C370" s="81" t="s">
        <v>55</v>
      </c>
      <c r="D370" s="82">
        <v>10000</v>
      </c>
      <c r="E370" s="81" t="s">
        <v>1</v>
      </c>
      <c r="F370" s="81">
        <v>138.15</v>
      </c>
      <c r="G370" s="81">
        <v>137.55000000000001</v>
      </c>
      <c r="H370" s="81"/>
      <c r="I370" s="83"/>
      <c r="J370" s="84">
        <f t="shared" si="608"/>
        <v>-5999.9999999999436</v>
      </c>
      <c r="K370" s="85"/>
      <c r="L370" s="85"/>
      <c r="M370" s="85">
        <f t="shared" si="609"/>
        <v>-0.59999999999999432</v>
      </c>
      <c r="N370" s="86">
        <f t="shared" si="610"/>
        <v>-5999.9999999999436</v>
      </c>
    </row>
    <row r="371" spans="1:14" s="79" customFormat="1" ht="14.25" customHeight="1">
      <c r="A371" s="80">
        <v>43453</v>
      </c>
      <c r="B371" s="81" t="s">
        <v>3</v>
      </c>
      <c r="C371" s="81" t="s">
        <v>55</v>
      </c>
      <c r="D371" s="82">
        <v>2000</v>
      </c>
      <c r="E371" s="81" t="s">
        <v>1</v>
      </c>
      <c r="F371" s="81">
        <v>419.8</v>
      </c>
      <c r="G371" s="81">
        <v>422.8</v>
      </c>
      <c r="H371" s="81"/>
      <c r="I371" s="83"/>
      <c r="J371" s="84">
        <f t="shared" si="608"/>
        <v>6000</v>
      </c>
      <c r="K371" s="85"/>
      <c r="L371" s="85"/>
      <c r="M371" s="85">
        <f t="shared" si="609"/>
        <v>3</v>
      </c>
      <c r="N371" s="86">
        <f t="shared" si="610"/>
        <v>6000</v>
      </c>
    </row>
    <row r="372" spans="1:14" s="87" customFormat="1" ht="14.25" customHeight="1">
      <c r="A372" s="80">
        <v>43453</v>
      </c>
      <c r="B372" s="81" t="s">
        <v>48</v>
      </c>
      <c r="C372" s="81" t="s">
        <v>55</v>
      </c>
      <c r="D372" s="82">
        <v>500</v>
      </c>
      <c r="E372" s="81" t="s">
        <v>1</v>
      </c>
      <c r="F372" s="81">
        <v>758.15</v>
      </c>
      <c r="G372" s="81">
        <v>764.15</v>
      </c>
      <c r="H372" s="81"/>
      <c r="I372" s="83"/>
      <c r="J372" s="84">
        <f t="shared" si="608"/>
        <v>3000</v>
      </c>
      <c r="K372" s="85"/>
      <c r="L372" s="85"/>
      <c r="M372" s="85">
        <f t="shared" si="609"/>
        <v>6</v>
      </c>
      <c r="N372" s="86">
        <f t="shared" si="610"/>
        <v>3000</v>
      </c>
    </row>
    <row r="373" spans="1:14" s="79" customFormat="1" ht="14.25" customHeight="1">
      <c r="A373" s="80">
        <v>43453</v>
      </c>
      <c r="B373" s="81" t="s">
        <v>5</v>
      </c>
      <c r="C373" s="81" t="s">
        <v>55</v>
      </c>
      <c r="D373" s="82">
        <v>10000</v>
      </c>
      <c r="E373" s="81" t="s">
        <v>1</v>
      </c>
      <c r="F373" s="81">
        <v>180.9</v>
      </c>
      <c r="G373" s="81">
        <v>181.45</v>
      </c>
      <c r="H373" s="81"/>
      <c r="I373" s="83"/>
      <c r="J373" s="84">
        <f t="shared" si="608"/>
        <v>5499.999999999829</v>
      </c>
      <c r="K373" s="85"/>
      <c r="L373" s="85"/>
      <c r="M373" s="85">
        <f t="shared" si="609"/>
        <v>0.54999999999998295</v>
      </c>
      <c r="N373" s="86">
        <f t="shared" si="610"/>
        <v>5499.999999999829</v>
      </c>
    </row>
    <row r="374" spans="1:14" s="79" customFormat="1" ht="14.25" customHeight="1">
      <c r="A374" s="72">
        <v>43452</v>
      </c>
      <c r="B374" s="73" t="s">
        <v>31</v>
      </c>
      <c r="C374" s="73" t="s">
        <v>53</v>
      </c>
      <c r="D374" s="74">
        <v>200</v>
      </c>
      <c r="E374" s="73" t="s">
        <v>2</v>
      </c>
      <c r="F374" s="73">
        <v>3495</v>
      </c>
      <c r="G374" s="73">
        <v>3470</v>
      </c>
      <c r="H374" s="73">
        <v>3435</v>
      </c>
      <c r="I374" s="75">
        <v>3405</v>
      </c>
      <c r="J374" s="76">
        <f t="shared" ref="J374:J380" si="611">(IF(E374="SHORT",F374-G374,IF(E374="LONG",G374-F374)))*D374</f>
        <v>5000</v>
      </c>
      <c r="K374" s="77">
        <f t="shared" ref="K374:K380" si="612">(IF(E374="SHORT",IF(H374="",0,G374-H374),IF(E374="LONG",IF(H374="",0,H374-G374))))*D374</f>
        <v>7000</v>
      </c>
      <c r="L374" s="77">
        <f t="shared" ref="L374:L380" si="613">(IF(E374="SHORT",IF(I374="",0,H374-I374),IF(E374="LONG",IF(I374="",0,(I374-H374)))))*D374</f>
        <v>6000</v>
      </c>
      <c r="M374" s="77">
        <f t="shared" ref="M374:M380" si="614">(K374+J374+L374)/D374</f>
        <v>90</v>
      </c>
      <c r="N374" s="78">
        <f t="shared" ref="N374:N380" si="615">M374*D374</f>
        <v>18000</v>
      </c>
    </row>
    <row r="375" spans="1:14" s="87" customFormat="1" ht="14.25" customHeight="1">
      <c r="A375" s="80">
        <v>43452</v>
      </c>
      <c r="B375" s="81" t="s">
        <v>32</v>
      </c>
      <c r="C375" s="81" t="s">
        <v>53</v>
      </c>
      <c r="D375" s="82">
        <v>2500</v>
      </c>
      <c r="E375" s="81" t="s">
        <v>2</v>
      </c>
      <c r="F375" s="81">
        <v>259</v>
      </c>
      <c r="G375" s="81">
        <v>257</v>
      </c>
      <c r="H375" s="81">
        <v>254.5</v>
      </c>
      <c r="I375" s="83"/>
      <c r="J375" s="84">
        <f t="shared" si="611"/>
        <v>5000</v>
      </c>
      <c r="K375" s="85">
        <f t="shared" si="612"/>
        <v>6250</v>
      </c>
      <c r="L375" s="85"/>
      <c r="M375" s="85">
        <f t="shared" si="614"/>
        <v>4.5</v>
      </c>
      <c r="N375" s="86">
        <f t="shared" si="615"/>
        <v>11250</v>
      </c>
    </row>
    <row r="376" spans="1:14" s="87" customFormat="1" ht="14.25" customHeight="1">
      <c r="A376" s="72">
        <v>43452</v>
      </c>
      <c r="B376" s="73" t="s">
        <v>4</v>
      </c>
      <c r="C376" s="73" t="s">
        <v>56</v>
      </c>
      <c r="D376" s="74">
        <v>30</v>
      </c>
      <c r="E376" s="73" t="s">
        <v>2</v>
      </c>
      <c r="F376" s="73">
        <v>37838</v>
      </c>
      <c r="G376" s="73">
        <v>37738</v>
      </c>
      <c r="H376" s="73">
        <v>37613</v>
      </c>
      <c r="I376" s="75">
        <v>37498</v>
      </c>
      <c r="J376" s="76">
        <f t="shared" si="611"/>
        <v>3000</v>
      </c>
      <c r="K376" s="77">
        <f t="shared" si="612"/>
        <v>3750</v>
      </c>
      <c r="L376" s="77">
        <f t="shared" si="613"/>
        <v>3450</v>
      </c>
      <c r="M376" s="77">
        <f t="shared" si="614"/>
        <v>340</v>
      </c>
      <c r="N376" s="78">
        <f t="shared" si="615"/>
        <v>10200</v>
      </c>
    </row>
    <row r="377" spans="1:14" s="87" customFormat="1" ht="14.25" customHeight="1">
      <c r="A377" s="72">
        <v>43452</v>
      </c>
      <c r="B377" s="73" t="s">
        <v>0</v>
      </c>
      <c r="C377" s="73" t="s">
        <v>56</v>
      </c>
      <c r="D377" s="74">
        <v>100</v>
      </c>
      <c r="E377" s="73" t="s">
        <v>2</v>
      </c>
      <c r="F377" s="73">
        <v>31483</v>
      </c>
      <c r="G377" s="73">
        <v>31418</v>
      </c>
      <c r="H377" s="73">
        <v>31343</v>
      </c>
      <c r="I377" s="75">
        <v>31273</v>
      </c>
      <c r="J377" s="76">
        <f t="shared" si="611"/>
        <v>6500</v>
      </c>
      <c r="K377" s="77">
        <f t="shared" si="612"/>
        <v>7500</v>
      </c>
      <c r="L377" s="77">
        <f t="shared" si="613"/>
        <v>7000</v>
      </c>
      <c r="M377" s="77">
        <f t="shared" si="614"/>
        <v>210</v>
      </c>
      <c r="N377" s="78">
        <f t="shared" si="615"/>
        <v>21000</v>
      </c>
    </row>
    <row r="378" spans="1:14" s="87" customFormat="1" ht="14.25" customHeight="1">
      <c r="A378" s="80">
        <v>43452</v>
      </c>
      <c r="B378" s="81" t="s">
        <v>6</v>
      </c>
      <c r="C378" s="81" t="s">
        <v>55</v>
      </c>
      <c r="D378" s="82">
        <v>10000</v>
      </c>
      <c r="E378" s="81" t="s">
        <v>2</v>
      </c>
      <c r="F378" s="81">
        <v>136.85</v>
      </c>
      <c r="G378" s="81">
        <v>137.44999999999999</v>
      </c>
      <c r="H378" s="81"/>
      <c r="I378" s="83"/>
      <c r="J378" s="84">
        <f t="shared" si="611"/>
        <v>-5999.9999999999436</v>
      </c>
      <c r="K378" s="85"/>
      <c r="L378" s="85"/>
      <c r="M378" s="85">
        <f t="shared" si="614"/>
        <v>-0.59999999999999432</v>
      </c>
      <c r="N378" s="86">
        <f t="shared" si="615"/>
        <v>-5999.9999999999436</v>
      </c>
    </row>
    <row r="379" spans="1:14" s="87" customFormat="1" ht="14.25" customHeight="1">
      <c r="A379" s="72">
        <v>43452</v>
      </c>
      <c r="B379" s="73" t="s">
        <v>49</v>
      </c>
      <c r="C379" s="73" t="s">
        <v>55</v>
      </c>
      <c r="D379" s="74">
        <v>10000</v>
      </c>
      <c r="E379" s="73" t="s">
        <v>2</v>
      </c>
      <c r="F379" s="73">
        <v>138.25</v>
      </c>
      <c r="G379" s="73">
        <v>137.69999999999999</v>
      </c>
      <c r="H379" s="73">
        <v>137</v>
      </c>
      <c r="I379" s="75">
        <v>136.4</v>
      </c>
      <c r="J379" s="76">
        <f t="shared" si="611"/>
        <v>5500.0000000001137</v>
      </c>
      <c r="K379" s="77">
        <f t="shared" si="612"/>
        <v>6999.9999999998863</v>
      </c>
      <c r="L379" s="77">
        <f t="shared" si="613"/>
        <v>5999.9999999999436</v>
      </c>
      <c r="M379" s="77">
        <f t="shared" si="614"/>
        <v>1.8499999999999941</v>
      </c>
      <c r="N379" s="78">
        <f t="shared" si="615"/>
        <v>18499.999999999942</v>
      </c>
    </row>
    <row r="380" spans="1:14" s="79" customFormat="1" ht="14.25" customHeight="1">
      <c r="A380" s="72">
        <v>43452</v>
      </c>
      <c r="B380" s="73" t="s">
        <v>5</v>
      </c>
      <c r="C380" s="73" t="s">
        <v>55</v>
      </c>
      <c r="D380" s="74">
        <v>10000</v>
      </c>
      <c r="E380" s="73" t="s">
        <v>2</v>
      </c>
      <c r="F380" s="73">
        <v>184.1</v>
      </c>
      <c r="G380" s="73">
        <v>183.55</v>
      </c>
      <c r="H380" s="73">
        <v>182.85</v>
      </c>
      <c r="I380" s="75">
        <v>182.25</v>
      </c>
      <c r="J380" s="76">
        <f t="shared" si="611"/>
        <v>5499.999999999829</v>
      </c>
      <c r="K380" s="77">
        <f t="shared" si="612"/>
        <v>7000.000000000171</v>
      </c>
      <c r="L380" s="77">
        <f t="shared" si="613"/>
        <v>5999.9999999999436</v>
      </c>
      <c r="M380" s="77">
        <f t="shared" si="614"/>
        <v>1.8499999999999941</v>
      </c>
      <c r="N380" s="78">
        <f t="shared" si="615"/>
        <v>18499.999999999942</v>
      </c>
    </row>
    <row r="381" spans="1:14" s="87" customFormat="1" ht="14.25" customHeight="1">
      <c r="A381" s="80">
        <v>43451</v>
      </c>
      <c r="B381" s="81" t="s">
        <v>0</v>
      </c>
      <c r="C381" s="81" t="s">
        <v>56</v>
      </c>
      <c r="D381" s="82">
        <v>100</v>
      </c>
      <c r="E381" s="81" t="s">
        <v>1</v>
      </c>
      <c r="F381" s="81">
        <v>31444</v>
      </c>
      <c r="G381" s="81">
        <v>31589</v>
      </c>
      <c r="H381" s="81"/>
      <c r="I381" s="83"/>
      <c r="J381" s="84">
        <f t="shared" ref="J381:J389" si="616">(IF(E381="SHORT",F381-G381,IF(E381="LONG",G381-F381)))*D381</f>
        <v>14500</v>
      </c>
      <c r="K381" s="85"/>
      <c r="L381" s="85"/>
      <c r="M381" s="85">
        <f t="shared" ref="M381:M389" si="617">(K381+J381+L381)/D381</f>
        <v>145</v>
      </c>
      <c r="N381" s="86">
        <f t="shared" ref="N381:N389" si="618">M381*D381</f>
        <v>14500</v>
      </c>
    </row>
    <row r="382" spans="1:14" s="87" customFormat="1" ht="14.25" customHeight="1">
      <c r="A382" s="80">
        <v>43451</v>
      </c>
      <c r="B382" s="81" t="s">
        <v>4</v>
      </c>
      <c r="C382" s="81" t="s">
        <v>56</v>
      </c>
      <c r="D382" s="82">
        <v>30</v>
      </c>
      <c r="E382" s="81" t="s">
        <v>1</v>
      </c>
      <c r="F382" s="81">
        <v>38015</v>
      </c>
      <c r="G382" s="81">
        <v>38115</v>
      </c>
      <c r="H382" s="81"/>
      <c r="I382" s="83"/>
      <c r="J382" s="84">
        <f t="shared" si="616"/>
        <v>3000</v>
      </c>
      <c r="K382" s="85"/>
      <c r="L382" s="85"/>
      <c r="M382" s="85">
        <f t="shared" si="617"/>
        <v>100</v>
      </c>
      <c r="N382" s="86">
        <f t="shared" si="618"/>
        <v>3000</v>
      </c>
    </row>
    <row r="383" spans="1:14" s="87" customFormat="1" ht="14.25" customHeight="1">
      <c r="A383" s="80">
        <v>43451</v>
      </c>
      <c r="B383" s="81" t="s">
        <v>48</v>
      </c>
      <c r="C383" s="81" t="s">
        <v>55</v>
      </c>
      <c r="D383" s="82">
        <v>500</v>
      </c>
      <c r="E383" s="81" t="s">
        <v>2</v>
      </c>
      <c r="F383" s="81">
        <v>789.95</v>
      </c>
      <c r="G383" s="81">
        <v>783.95</v>
      </c>
      <c r="H383" s="81"/>
      <c r="I383" s="83"/>
      <c r="J383" s="84">
        <f t="shared" si="616"/>
        <v>3000</v>
      </c>
      <c r="K383" s="85"/>
      <c r="L383" s="85"/>
      <c r="M383" s="85">
        <f t="shared" si="617"/>
        <v>6</v>
      </c>
      <c r="N383" s="86">
        <f t="shared" si="618"/>
        <v>3000</v>
      </c>
    </row>
    <row r="384" spans="1:14" s="87" customFormat="1" ht="14.25" customHeight="1">
      <c r="A384" s="80">
        <v>43451</v>
      </c>
      <c r="B384" s="81" t="s">
        <v>5</v>
      </c>
      <c r="C384" s="81" t="s">
        <v>55</v>
      </c>
      <c r="D384" s="82">
        <v>10000</v>
      </c>
      <c r="E384" s="81" t="s">
        <v>2</v>
      </c>
      <c r="F384" s="81">
        <v>184.25</v>
      </c>
      <c r="G384" s="81">
        <v>183.7</v>
      </c>
      <c r="H384" s="81">
        <v>183</v>
      </c>
      <c r="I384" s="83"/>
      <c r="J384" s="84">
        <f t="shared" si="616"/>
        <v>5500.0000000001137</v>
      </c>
      <c r="K384" s="85">
        <f t="shared" ref="K384:K388" si="619">(IF(E384="SHORT",IF(H384="",0,G384-H384),IF(E384="LONG",IF(H384="",0,H384-G384))))*D384</f>
        <v>6999.9999999998863</v>
      </c>
      <c r="L384" s="85"/>
      <c r="M384" s="85">
        <f t="shared" si="617"/>
        <v>1.25</v>
      </c>
      <c r="N384" s="86">
        <f t="shared" si="618"/>
        <v>12500</v>
      </c>
    </row>
    <row r="385" spans="1:14" s="87" customFormat="1" ht="14.25" customHeight="1">
      <c r="A385" s="80">
        <v>43451</v>
      </c>
      <c r="B385" s="81" t="s">
        <v>3</v>
      </c>
      <c r="C385" s="81" t="s">
        <v>55</v>
      </c>
      <c r="D385" s="82">
        <v>2000</v>
      </c>
      <c r="E385" s="81" t="s">
        <v>2</v>
      </c>
      <c r="F385" s="81">
        <v>440.05</v>
      </c>
      <c r="G385" s="81">
        <v>437.05</v>
      </c>
      <c r="H385" s="81"/>
      <c r="I385" s="83"/>
      <c r="J385" s="84">
        <f t="shared" si="616"/>
        <v>6000</v>
      </c>
      <c r="K385" s="85"/>
      <c r="L385" s="85"/>
      <c r="M385" s="85">
        <f t="shared" si="617"/>
        <v>3</v>
      </c>
      <c r="N385" s="86">
        <f t="shared" si="618"/>
        <v>6000</v>
      </c>
    </row>
    <row r="386" spans="1:14" s="87" customFormat="1" ht="14.25" customHeight="1">
      <c r="A386" s="72">
        <v>43451</v>
      </c>
      <c r="B386" s="73" t="s">
        <v>49</v>
      </c>
      <c r="C386" s="73" t="s">
        <v>55</v>
      </c>
      <c r="D386" s="74">
        <v>10000</v>
      </c>
      <c r="E386" s="73" t="s">
        <v>1</v>
      </c>
      <c r="F386" s="73">
        <v>137.25</v>
      </c>
      <c r="G386" s="73">
        <v>137.80000000000001</v>
      </c>
      <c r="H386" s="73">
        <v>138.5</v>
      </c>
      <c r="I386" s="75">
        <v>139.1</v>
      </c>
      <c r="J386" s="76">
        <f t="shared" si="616"/>
        <v>5500.0000000001137</v>
      </c>
      <c r="K386" s="77">
        <f t="shared" si="619"/>
        <v>6999.9999999998863</v>
      </c>
      <c r="L386" s="77">
        <f t="shared" ref="L386" si="620">(IF(E386="SHORT",IF(I386="",0,H386-I386),IF(E386="LONG",IF(I386="",0,(I386-H386)))))*D386</f>
        <v>5999.9999999999436</v>
      </c>
      <c r="M386" s="77">
        <f t="shared" si="617"/>
        <v>1.8499999999999941</v>
      </c>
      <c r="N386" s="78">
        <f t="shared" si="618"/>
        <v>18499.999999999942</v>
      </c>
    </row>
    <row r="387" spans="1:14" s="87" customFormat="1" ht="14.25" customHeight="1">
      <c r="A387" s="80">
        <v>43451</v>
      </c>
      <c r="B387" s="81" t="s">
        <v>6</v>
      </c>
      <c r="C387" s="81" t="s">
        <v>55</v>
      </c>
      <c r="D387" s="82">
        <v>10000</v>
      </c>
      <c r="E387" s="81" t="s">
        <v>1</v>
      </c>
      <c r="F387" s="81">
        <v>140.25</v>
      </c>
      <c r="G387" s="81">
        <v>139.65</v>
      </c>
      <c r="H387" s="81"/>
      <c r="I387" s="83"/>
      <c r="J387" s="84">
        <f t="shared" si="616"/>
        <v>-5999.9999999999436</v>
      </c>
      <c r="K387" s="85"/>
      <c r="L387" s="85"/>
      <c r="M387" s="85">
        <f t="shared" si="617"/>
        <v>-0.59999999999999432</v>
      </c>
      <c r="N387" s="86">
        <f t="shared" si="618"/>
        <v>-5999.9999999999436</v>
      </c>
    </row>
    <row r="388" spans="1:14" s="87" customFormat="1" ht="14.25" customHeight="1">
      <c r="A388" s="80">
        <v>43451</v>
      </c>
      <c r="B388" s="81" t="s">
        <v>32</v>
      </c>
      <c r="C388" s="81" t="s">
        <v>53</v>
      </c>
      <c r="D388" s="82">
        <v>2500</v>
      </c>
      <c r="E388" s="81" t="s">
        <v>1</v>
      </c>
      <c r="F388" s="81">
        <v>261.5</v>
      </c>
      <c r="G388" s="81">
        <v>263.5</v>
      </c>
      <c r="H388" s="81">
        <v>266</v>
      </c>
      <c r="I388" s="83"/>
      <c r="J388" s="84">
        <f t="shared" si="616"/>
        <v>5000</v>
      </c>
      <c r="K388" s="85">
        <f t="shared" si="619"/>
        <v>6250</v>
      </c>
      <c r="L388" s="85"/>
      <c r="M388" s="85">
        <f t="shared" si="617"/>
        <v>4.5</v>
      </c>
      <c r="N388" s="86">
        <f t="shared" si="618"/>
        <v>11250</v>
      </c>
    </row>
    <row r="389" spans="1:14" s="87" customFormat="1" ht="14.25" customHeight="1">
      <c r="A389" s="80">
        <v>43451</v>
      </c>
      <c r="B389" s="81" t="s">
        <v>31</v>
      </c>
      <c r="C389" s="81" t="s">
        <v>53</v>
      </c>
      <c r="D389" s="82">
        <v>200</v>
      </c>
      <c r="E389" s="81" t="s">
        <v>2</v>
      </c>
      <c r="F389" s="81">
        <v>3673</v>
      </c>
      <c r="G389" s="81">
        <v>3703</v>
      </c>
      <c r="H389" s="81"/>
      <c r="I389" s="83"/>
      <c r="J389" s="84">
        <f t="shared" si="616"/>
        <v>-6000</v>
      </c>
      <c r="K389" s="85"/>
      <c r="L389" s="85"/>
      <c r="M389" s="85">
        <f t="shared" si="617"/>
        <v>-30</v>
      </c>
      <c r="N389" s="86">
        <f t="shared" si="618"/>
        <v>-6000</v>
      </c>
    </row>
    <row r="390" spans="1:14" s="87" customFormat="1" ht="14.25" customHeight="1">
      <c r="A390" s="80">
        <v>43448</v>
      </c>
      <c r="B390" s="81" t="s">
        <v>0</v>
      </c>
      <c r="C390" s="81" t="s">
        <v>56</v>
      </c>
      <c r="D390" s="82">
        <v>100</v>
      </c>
      <c r="E390" s="81" t="s">
        <v>1</v>
      </c>
      <c r="F390" s="81">
        <v>31557</v>
      </c>
      <c r="G390" s="81">
        <v>31622</v>
      </c>
      <c r="H390" s="81"/>
      <c r="I390" s="83"/>
      <c r="J390" s="84">
        <f t="shared" ref="J390:J396" si="621">(IF(E390="SHORT",F390-G390,IF(E390="LONG",G390-F390)))*D390</f>
        <v>6500</v>
      </c>
      <c r="K390" s="85"/>
      <c r="L390" s="85"/>
      <c r="M390" s="85">
        <f t="shared" ref="M390:M396" si="622">(K390+J390+L390)/D390</f>
        <v>65</v>
      </c>
      <c r="N390" s="86">
        <f t="shared" ref="N390:N396" si="623">M390*D390</f>
        <v>6500</v>
      </c>
    </row>
    <row r="391" spans="1:14" s="87" customFormat="1" ht="14.25" customHeight="1">
      <c r="A391" s="80">
        <v>43448</v>
      </c>
      <c r="B391" s="81" t="s">
        <v>32</v>
      </c>
      <c r="C391" s="81" t="s">
        <v>53</v>
      </c>
      <c r="D391" s="82">
        <v>2500</v>
      </c>
      <c r="E391" s="81" t="s">
        <v>1</v>
      </c>
      <c r="F391" s="81">
        <v>285.2</v>
      </c>
      <c r="G391" s="81">
        <v>282.7</v>
      </c>
      <c r="H391" s="81"/>
      <c r="I391" s="83"/>
      <c r="J391" s="84">
        <f t="shared" si="621"/>
        <v>-6250</v>
      </c>
      <c r="K391" s="85"/>
      <c r="L391" s="85"/>
      <c r="M391" s="85">
        <f t="shared" si="622"/>
        <v>-2.5</v>
      </c>
      <c r="N391" s="86">
        <f t="shared" si="623"/>
        <v>-6250</v>
      </c>
    </row>
    <row r="392" spans="1:14" s="87" customFormat="1" ht="14.25" customHeight="1">
      <c r="A392" s="80">
        <v>43448</v>
      </c>
      <c r="B392" s="81" t="s">
        <v>3</v>
      </c>
      <c r="C392" s="81" t="s">
        <v>55</v>
      </c>
      <c r="D392" s="82">
        <v>2000</v>
      </c>
      <c r="E392" s="81" t="s">
        <v>1</v>
      </c>
      <c r="F392" s="81">
        <v>439</v>
      </c>
      <c r="G392" s="81">
        <v>442</v>
      </c>
      <c r="H392" s="81"/>
      <c r="I392" s="83"/>
      <c r="J392" s="84">
        <f t="shared" si="621"/>
        <v>6000</v>
      </c>
      <c r="K392" s="85"/>
      <c r="L392" s="85"/>
      <c r="M392" s="85">
        <f t="shared" si="622"/>
        <v>3</v>
      </c>
      <c r="N392" s="86">
        <f t="shared" si="623"/>
        <v>6000</v>
      </c>
    </row>
    <row r="393" spans="1:14" s="87" customFormat="1" ht="14.25" customHeight="1">
      <c r="A393" s="80">
        <v>43448</v>
      </c>
      <c r="B393" s="81" t="s">
        <v>6</v>
      </c>
      <c r="C393" s="81" t="s">
        <v>55</v>
      </c>
      <c r="D393" s="82">
        <v>10000</v>
      </c>
      <c r="E393" s="81" t="s">
        <v>1</v>
      </c>
      <c r="F393" s="81">
        <v>139.9</v>
      </c>
      <c r="G393" s="81">
        <v>140.44999999999999</v>
      </c>
      <c r="H393" s="81"/>
      <c r="I393" s="83"/>
      <c r="J393" s="84">
        <f t="shared" si="621"/>
        <v>5499.999999999829</v>
      </c>
      <c r="K393" s="85"/>
      <c r="L393" s="85"/>
      <c r="M393" s="85">
        <f t="shared" si="622"/>
        <v>0.54999999999998295</v>
      </c>
      <c r="N393" s="86">
        <f t="shared" si="623"/>
        <v>5499.999999999829</v>
      </c>
    </row>
    <row r="394" spans="1:14" s="87" customFormat="1" ht="14.25" customHeight="1">
      <c r="A394" s="80">
        <v>43448</v>
      </c>
      <c r="B394" s="81" t="s">
        <v>49</v>
      </c>
      <c r="C394" s="81" t="s">
        <v>55</v>
      </c>
      <c r="D394" s="82">
        <v>10000</v>
      </c>
      <c r="E394" s="81" t="s">
        <v>2</v>
      </c>
      <c r="F394" s="81">
        <v>137.65</v>
      </c>
      <c r="G394" s="81">
        <v>137.5</v>
      </c>
      <c r="H394" s="81"/>
      <c r="I394" s="83"/>
      <c r="J394" s="84">
        <f t="shared" si="621"/>
        <v>1500.0000000000568</v>
      </c>
      <c r="K394" s="85"/>
      <c r="L394" s="85"/>
      <c r="M394" s="85">
        <f t="shared" si="622"/>
        <v>0.15000000000000568</v>
      </c>
      <c r="N394" s="86">
        <f t="shared" si="623"/>
        <v>1500.0000000000568</v>
      </c>
    </row>
    <row r="395" spans="1:14" s="79" customFormat="1" ht="14.25" customHeight="1">
      <c r="A395" s="80">
        <v>43448</v>
      </c>
      <c r="B395" s="81" t="s">
        <v>48</v>
      </c>
      <c r="C395" s="81" t="s">
        <v>55</v>
      </c>
      <c r="D395" s="82">
        <v>500</v>
      </c>
      <c r="E395" s="81" t="s">
        <v>2</v>
      </c>
      <c r="F395" s="81">
        <v>773.5</v>
      </c>
      <c r="G395" s="81">
        <v>780.5</v>
      </c>
      <c r="H395" s="81"/>
      <c r="I395" s="83"/>
      <c r="J395" s="84">
        <f t="shared" si="621"/>
        <v>-3500</v>
      </c>
      <c r="K395" s="85"/>
      <c r="L395" s="85"/>
      <c r="M395" s="85">
        <f t="shared" si="622"/>
        <v>-7</v>
      </c>
      <c r="N395" s="86">
        <f t="shared" si="623"/>
        <v>-3500</v>
      </c>
    </row>
    <row r="396" spans="1:14" s="87" customFormat="1" ht="14.25" customHeight="1">
      <c r="A396" s="80">
        <v>43448</v>
      </c>
      <c r="B396" s="81" t="s">
        <v>31</v>
      </c>
      <c r="C396" s="81" t="s">
        <v>53</v>
      </c>
      <c r="D396" s="82">
        <v>200</v>
      </c>
      <c r="E396" s="81" t="s">
        <v>1</v>
      </c>
      <c r="F396" s="81">
        <v>3774</v>
      </c>
      <c r="G396" s="81">
        <v>3798</v>
      </c>
      <c r="H396" s="81"/>
      <c r="I396" s="83"/>
      <c r="J396" s="84">
        <f t="shared" si="621"/>
        <v>4800</v>
      </c>
      <c r="K396" s="85"/>
      <c r="L396" s="85"/>
      <c r="M396" s="85">
        <f t="shared" si="622"/>
        <v>24</v>
      </c>
      <c r="N396" s="86">
        <f t="shared" si="623"/>
        <v>4800</v>
      </c>
    </row>
    <row r="397" spans="1:14" s="87" customFormat="1" ht="14.25" customHeight="1">
      <c r="A397" s="80">
        <v>43447</v>
      </c>
      <c r="B397" s="81" t="s">
        <v>0</v>
      </c>
      <c r="C397" s="81" t="s">
        <v>56</v>
      </c>
      <c r="D397" s="82">
        <v>100</v>
      </c>
      <c r="E397" s="81" t="s">
        <v>1</v>
      </c>
      <c r="F397" s="81">
        <v>31615</v>
      </c>
      <c r="G397" s="81">
        <v>31680</v>
      </c>
      <c r="H397" s="81"/>
      <c r="I397" s="83"/>
      <c r="J397" s="84">
        <f t="shared" ref="J397:J403" si="624">(IF(E397="SHORT",F397-G397,IF(E397="LONG",G397-F397)))*D397</f>
        <v>6500</v>
      </c>
      <c r="K397" s="85"/>
      <c r="L397" s="85"/>
      <c r="M397" s="85">
        <f t="shared" ref="M397:M403" si="625">(K397+J397+L397)/D397</f>
        <v>65</v>
      </c>
      <c r="N397" s="86">
        <f t="shared" ref="N397:N403" si="626">M397*D397</f>
        <v>6500</v>
      </c>
    </row>
    <row r="398" spans="1:14" s="87" customFormat="1" ht="14.25" customHeight="1">
      <c r="A398" s="80">
        <v>43447</v>
      </c>
      <c r="B398" s="81" t="s">
        <v>4</v>
      </c>
      <c r="C398" s="81" t="s">
        <v>56</v>
      </c>
      <c r="D398" s="82">
        <v>30</v>
      </c>
      <c r="E398" s="81" t="s">
        <v>1</v>
      </c>
      <c r="F398" s="81">
        <v>38380</v>
      </c>
      <c r="G398" s="81">
        <v>38480</v>
      </c>
      <c r="H398" s="81"/>
      <c r="I398" s="83"/>
      <c r="J398" s="84">
        <f t="shared" si="624"/>
        <v>3000</v>
      </c>
      <c r="K398" s="85"/>
      <c r="L398" s="85"/>
      <c r="M398" s="85">
        <f t="shared" si="625"/>
        <v>100</v>
      </c>
      <c r="N398" s="86">
        <f t="shared" si="626"/>
        <v>3000</v>
      </c>
    </row>
    <row r="399" spans="1:14" s="87" customFormat="1" ht="14.25" customHeight="1">
      <c r="A399" s="80">
        <v>43447</v>
      </c>
      <c r="B399" s="81" t="s">
        <v>3</v>
      </c>
      <c r="C399" s="81" t="s">
        <v>55</v>
      </c>
      <c r="D399" s="82">
        <v>2000</v>
      </c>
      <c r="E399" s="81" t="s">
        <v>2</v>
      </c>
      <c r="F399" s="81">
        <v>445.25</v>
      </c>
      <c r="G399" s="81">
        <v>442.25</v>
      </c>
      <c r="H399" s="81"/>
      <c r="I399" s="83"/>
      <c r="J399" s="84">
        <f t="shared" si="624"/>
        <v>6000</v>
      </c>
      <c r="K399" s="85"/>
      <c r="L399" s="85"/>
      <c r="M399" s="85">
        <f t="shared" si="625"/>
        <v>3</v>
      </c>
      <c r="N399" s="86">
        <f t="shared" si="626"/>
        <v>6000</v>
      </c>
    </row>
    <row r="400" spans="1:14" s="87" customFormat="1" ht="14.25" customHeight="1">
      <c r="A400" s="80">
        <v>43447</v>
      </c>
      <c r="B400" s="81" t="s">
        <v>5</v>
      </c>
      <c r="C400" s="81" t="s">
        <v>55</v>
      </c>
      <c r="D400" s="82">
        <v>10000</v>
      </c>
      <c r="E400" s="81" t="s">
        <v>2</v>
      </c>
      <c r="F400" s="81">
        <v>187.95</v>
      </c>
      <c r="G400" s="81">
        <v>187.4</v>
      </c>
      <c r="H400" s="81"/>
      <c r="I400" s="83"/>
      <c r="J400" s="84">
        <f t="shared" si="624"/>
        <v>5499.999999999829</v>
      </c>
      <c r="K400" s="85"/>
      <c r="L400" s="85"/>
      <c r="M400" s="85">
        <f t="shared" si="625"/>
        <v>0.54999999999998295</v>
      </c>
      <c r="N400" s="86">
        <f t="shared" si="626"/>
        <v>5499.999999999829</v>
      </c>
    </row>
    <row r="401" spans="1:14" s="87" customFormat="1" ht="14.25" customHeight="1">
      <c r="A401" s="72">
        <v>43447</v>
      </c>
      <c r="B401" s="73" t="s">
        <v>6</v>
      </c>
      <c r="C401" s="73" t="s">
        <v>55</v>
      </c>
      <c r="D401" s="74">
        <v>10000</v>
      </c>
      <c r="E401" s="73" t="s">
        <v>2</v>
      </c>
      <c r="F401" s="73">
        <v>141.80000000000001</v>
      </c>
      <c r="G401" s="73">
        <v>141.25</v>
      </c>
      <c r="H401" s="73">
        <v>140.55000000000001</v>
      </c>
      <c r="I401" s="75">
        <v>139.9</v>
      </c>
      <c r="J401" s="76">
        <f t="shared" si="624"/>
        <v>5500.0000000001137</v>
      </c>
      <c r="K401" s="77">
        <f t="shared" ref="K401" si="627">(IF(E401="SHORT",IF(H401="",0,G401-H401),IF(E401="LONG",IF(H401="",0,H401-G401))))*D401</f>
        <v>6999.9999999998863</v>
      </c>
      <c r="L401" s="77">
        <f t="shared" ref="L401" si="628">(IF(E401="SHORT",IF(I401="",0,H401-I401),IF(E401="LONG",IF(I401="",0,(I401-H401)))))*D401</f>
        <v>6500.0000000000564</v>
      </c>
      <c r="M401" s="77">
        <f t="shared" si="625"/>
        <v>1.9000000000000059</v>
      </c>
      <c r="N401" s="78">
        <f t="shared" si="626"/>
        <v>19000.000000000058</v>
      </c>
    </row>
    <row r="402" spans="1:14" s="87" customFormat="1" ht="14.25" customHeight="1">
      <c r="A402" s="80">
        <v>43447</v>
      </c>
      <c r="B402" s="81" t="s">
        <v>32</v>
      </c>
      <c r="C402" s="81" t="s">
        <v>53</v>
      </c>
      <c r="D402" s="82">
        <v>2500</v>
      </c>
      <c r="E402" s="81" t="s">
        <v>2</v>
      </c>
      <c r="F402" s="81">
        <v>295.5</v>
      </c>
      <c r="G402" s="81">
        <v>292.75</v>
      </c>
      <c r="H402" s="81"/>
      <c r="I402" s="83"/>
      <c r="J402" s="84">
        <f t="shared" si="624"/>
        <v>6875</v>
      </c>
      <c r="K402" s="85"/>
      <c r="L402" s="85"/>
      <c r="M402" s="85">
        <f t="shared" si="625"/>
        <v>2.75</v>
      </c>
      <c r="N402" s="86">
        <f t="shared" si="626"/>
        <v>6875</v>
      </c>
    </row>
    <row r="403" spans="1:14" s="87" customFormat="1" ht="14.25" customHeight="1">
      <c r="A403" s="80">
        <v>43447</v>
      </c>
      <c r="B403" s="81" t="s">
        <v>31</v>
      </c>
      <c r="C403" s="81" t="s">
        <v>53</v>
      </c>
      <c r="D403" s="82">
        <v>200</v>
      </c>
      <c r="E403" s="81" t="s">
        <v>1</v>
      </c>
      <c r="F403" s="81">
        <v>3689</v>
      </c>
      <c r="G403" s="81">
        <v>3659</v>
      </c>
      <c r="H403" s="81"/>
      <c r="I403" s="83"/>
      <c r="J403" s="84">
        <f t="shared" si="624"/>
        <v>-6000</v>
      </c>
      <c r="K403" s="85"/>
      <c r="L403" s="85"/>
      <c r="M403" s="85">
        <f t="shared" si="625"/>
        <v>-30</v>
      </c>
      <c r="N403" s="86">
        <f t="shared" si="626"/>
        <v>-6000</v>
      </c>
    </row>
    <row r="404" spans="1:14" s="79" customFormat="1" ht="14.25" customHeight="1">
      <c r="A404" s="80">
        <v>43446</v>
      </c>
      <c r="B404" s="81" t="s">
        <v>4</v>
      </c>
      <c r="C404" s="81" t="s">
        <v>56</v>
      </c>
      <c r="D404" s="82">
        <v>30</v>
      </c>
      <c r="E404" s="81" t="s">
        <v>1</v>
      </c>
      <c r="F404" s="81">
        <v>38341</v>
      </c>
      <c r="G404" s="81">
        <v>38441</v>
      </c>
      <c r="H404" s="81">
        <v>38566</v>
      </c>
      <c r="I404" s="83"/>
      <c r="J404" s="84">
        <f t="shared" ref="J404:J409" si="629">(IF(E404="SHORT",F404-G404,IF(E404="LONG",G404-F404)))*D404</f>
        <v>3000</v>
      </c>
      <c r="K404" s="85">
        <f t="shared" ref="K404:K409" si="630">(IF(E404="SHORT",IF(H404="",0,G404-H404),IF(E404="LONG",IF(H404="",0,H404-G404))))*D404</f>
        <v>3750</v>
      </c>
      <c r="L404" s="85"/>
      <c r="M404" s="85">
        <f t="shared" ref="M404:M409" si="631">(K404+J404+L404)/D404</f>
        <v>225</v>
      </c>
      <c r="N404" s="86">
        <f t="shared" ref="N404:N409" si="632">M404*D404</f>
        <v>6750</v>
      </c>
    </row>
    <row r="405" spans="1:14" s="87" customFormat="1" ht="14.25" customHeight="1">
      <c r="A405" s="80">
        <v>43446</v>
      </c>
      <c r="B405" s="81" t="s">
        <v>31</v>
      </c>
      <c r="C405" s="81" t="s">
        <v>53</v>
      </c>
      <c r="D405" s="82">
        <v>200</v>
      </c>
      <c r="E405" s="81" t="s">
        <v>1</v>
      </c>
      <c r="F405" s="81">
        <v>3782</v>
      </c>
      <c r="G405" s="81">
        <v>3807</v>
      </c>
      <c r="H405" s="81"/>
      <c r="I405" s="83"/>
      <c r="J405" s="84">
        <f t="shared" si="629"/>
        <v>5000</v>
      </c>
      <c r="K405" s="85"/>
      <c r="L405" s="85"/>
      <c r="M405" s="85">
        <f t="shared" si="631"/>
        <v>25</v>
      </c>
      <c r="N405" s="86">
        <f t="shared" si="632"/>
        <v>5000</v>
      </c>
    </row>
    <row r="406" spans="1:14" s="79" customFormat="1" ht="14.25" customHeight="1">
      <c r="A406" s="80">
        <v>43446</v>
      </c>
      <c r="B406" s="81" t="s">
        <v>48</v>
      </c>
      <c r="C406" s="81" t="s">
        <v>55</v>
      </c>
      <c r="D406" s="82">
        <v>500</v>
      </c>
      <c r="E406" s="81" t="s">
        <v>2</v>
      </c>
      <c r="F406" s="81">
        <v>776.5</v>
      </c>
      <c r="G406" s="81">
        <v>773.3</v>
      </c>
      <c r="H406" s="81"/>
      <c r="I406" s="83"/>
      <c r="J406" s="84">
        <f t="shared" si="629"/>
        <v>1600.0000000000227</v>
      </c>
      <c r="K406" s="85"/>
      <c r="L406" s="85"/>
      <c r="M406" s="85">
        <f t="shared" si="631"/>
        <v>3.2000000000000455</v>
      </c>
      <c r="N406" s="86">
        <f t="shared" si="632"/>
        <v>1600.0000000000227</v>
      </c>
    </row>
    <row r="407" spans="1:14" s="87" customFormat="1" ht="14.25" customHeight="1">
      <c r="A407" s="80">
        <v>43446</v>
      </c>
      <c r="B407" s="81" t="s">
        <v>49</v>
      </c>
      <c r="C407" s="81" t="s">
        <v>55</v>
      </c>
      <c r="D407" s="82">
        <v>10000</v>
      </c>
      <c r="E407" s="81" t="s">
        <v>2</v>
      </c>
      <c r="F407" s="81">
        <v>139.44999999999999</v>
      </c>
      <c r="G407" s="81">
        <v>138.9</v>
      </c>
      <c r="H407" s="81">
        <v>138.25</v>
      </c>
      <c r="I407" s="83"/>
      <c r="J407" s="84">
        <f t="shared" si="629"/>
        <v>5499.999999999829</v>
      </c>
      <c r="K407" s="85">
        <f t="shared" si="630"/>
        <v>6500.0000000000564</v>
      </c>
      <c r="L407" s="85"/>
      <c r="M407" s="85">
        <f t="shared" si="631"/>
        <v>1.1999999999999886</v>
      </c>
      <c r="N407" s="86">
        <f t="shared" si="632"/>
        <v>11999.999999999887</v>
      </c>
    </row>
    <row r="408" spans="1:14" s="87" customFormat="1" ht="14.25" customHeight="1">
      <c r="A408" s="80">
        <v>43446</v>
      </c>
      <c r="B408" s="81" t="s">
        <v>3</v>
      </c>
      <c r="C408" s="81" t="s">
        <v>55</v>
      </c>
      <c r="D408" s="82">
        <v>2000</v>
      </c>
      <c r="E408" s="81" t="s">
        <v>2</v>
      </c>
      <c r="F408" s="81">
        <v>444.5</v>
      </c>
      <c r="G408" s="81">
        <v>443</v>
      </c>
      <c r="H408" s="81"/>
      <c r="I408" s="83"/>
      <c r="J408" s="84">
        <f t="shared" si="629"/>
        <v>3000</v>
      </c>
      <c r="K408" s="85"/>
      <c r="L408" s="85"/>
      <c r="M408" s="85">
        <f t="shared" si="631"/>
        <v>1.5</v>
      </c>
      <c r="N408" s="86">
        <f t="shared" si="632"/>
        <v>3000</v>
      </c>
    </row>
    <row r="409" spans="1:14" s="87" customFormat="1" ht="14.25" customHeight="1">
      <c r="A409" s="80">
        <v>43446</v>
      </c>
      <c r="B409" s="81" t="s">
        <v>6</v>
      </c>
      <c r="C409" s="81" t="s">
        <v>55</v>
      </c>
      <c r="D409" s="82">
        <v>10000</v>
      </c>
      <c r="E409" s="81" t="s">
        <v>2</v>
      </c>
      <c r="F409" s="81">
        <v>142.94999999999999</v>
      </c>
      <c r="G409" s="81">
        <v>142.4</v>
      </c>
      <c r="H409" s="81">
        <v>141.69999999999999</v>
      </c>
      <c r="I409" s="83"/>
      <c r="J409" s="84">
        <f t="shared" si="629"/>
        <v>5499.999999999829</v>
      </c>
      <c r="K409" s="85">
        <f t="shared" si="630"/>
        <v>7000.000000000171</v>
      </c>
      <c r="L409" s="85"/>
      <c r="M409" s="85">
        <f t="shared" si="631"/>
        <v>1.25</v>
      </c>
      <c r="N409" s="86">
        <f t="shared" si="632"/>
        <v>12500</v>
      </c>
    </row>
    <row r="410" spans="1:14" s="87" customFormat="1" ht="14.25" customHeight="1">
      <c r="A410" s="72">
        <v>43445</v>
      </c>
      <c r="B410" s="73" t="s">
        <v>4</v>
      </c>
      <c r="C410" s="73" t="s">
        <v>56</v>
      </c>
      <c r="D410" s="74">
        <v>30</v>
      </c>
      <c r="E410" s="73" t="s">
        <v>1</v>
      </c>
      <c r="F410" s="73">
        <v>38291</v>
      </c>
      <c r="G410" s="73">
        <v>38391</v>
      </c>
      <c r="H410" s="73">
        <v>38516</v>
      </c>
      <c r="I410" s="75">
        <v>38626</v>
      </c>
      <c r="J410" s="76">
        <f t="shared" ref="J410:J414" si="633">(IF(E410="SHORT",F410-G410,IF(E410="LONG",G410-F410)))*D410</f>
        <v>3000</v>
      </c>
      <c r="K410" s="77">
        <f t="shared" ref="K410:K413" si="634">(IF(E410="SHORT",IF(H410="",0,G410-H410),IF(E410="LONG",IF(H410="",0,H410-G410))))*D410</f>
        <v>3750</v>
      </c>
      <c r="L410" s="77">
        <f t="shared" ref="L410:L412" si="635">(IF(E410="SHORT",IF(I410="",0,H410-I410),IF(E410="LONG",IF(I410="",0,(I410-H410)))))*D410</f>
        <v>3300</v>
      </c>
      <c r="M410" s="77">
        <f t="shared" ref="M410:M414" si="636">(K410+J410+L410)/D410</f>
        <v>335</v>
      </c>
      <c r="N410" s="78">
        <f t="shared" ref="N410:N414" si="637">M410*D410</f>
        <v>10050</v>
      </c>
    </row>
    <row r="411" spans="1:14" s="87" customFormat="1" ht="14.25" customHeight="1">
      <c r="A411" s="80">
        <v>43445</v>
      </c>
      <c r="B411" s="81" t="s">
        <v>6</v>
      </c>
      <c r="C411" s="81" t="s">
        <v>55</v>
      </c>
      <c r="D411" s="82">
        <v>10000</v>
      </c>
      <c r="E411" s="81" t="s">
        <v>1</v>
      </c>
      <c r="F411" s="81">
        <v>142.1</v>
      </c>
      <c r="G411" s="81">
        <v>142.65</v>
      </c>
      <c r="H411" s="81"/>
      <c r="I411" s="83"/>
      <c r="J411" s="84">
        <f>(IF(E411="SHORT",F411-G411,IF(E411="LONG",G411-F411)))*D411</f>
        <v>5500.0000000001137</v>
      </c>
      <c r="K411" s="85"/>
      <c r="L411" s="85"/>
      <c r="M411" s="85">
        <f t="shared" si="636"/>
        <v>0.55000000000001137</v>
      </c>
      <c r="N411" s="86">
        <f t="shared" si="637"/>
        <v>5500.0000000001137</v>
      </c>
    </row>
    <row r="412" spans="1:14" s="79" customFormat="1" ht="14.25" customHeight="1">
      <c r="A412" s="72">
        <v>43445</v>
      </c>
      <c r="B412" s="73" t="s">
        <v>5</v>
      </c>
      <c r="C412" s="73" t="s">
        <v>55</v>
      </c>
      <c r="D412" s="74">
        <v>10000</v>
      </c>
      <c r="E412" s="73" t="s">
        <v>1</v>
      </c>
      <c r="F412" s="73">
        <v>189.15</v>
      </c>
      <c r="G412" s="73">
        <v>189.7</v>
      </c>
      <c r="H412" s="73">
        <v>190.4</v>
      </c>
      <c r="I412" s="75">
        <v>191</v>
      </c>
      <c r="J412" s="76">
        <f t="shared" si="633"/>
        <v>5499.999999999829</v>
      </c>
      <c r="K412" s="77">
        <f t="shared" si="634"/>
        <v>7000.000000000171</v>
      </c>
      <c r="L412" s="77">
        <f t="shared" si="635"/>
        <v>5999.9999999999436</v>
      </c>
      <c r="M412" s="77">
        <f t="shared" si="636"/>
        <v>1.8499999999999941</v>
      </c>
      <c r="N412" s="78">
        <f t="shared" si="637"/>
        <v>18499.999999999942</v>
      </c>
    </row>
    <row r="413" spans="1:14" s="79" customFormat="1" ht="14.25" customHeight="1">
      <c r="A413" s="80">
        <v>43445</v>
      </c>
      <c r="B413" s="81" t="s">
        <v>31</v>
      </c>
      <c r="C413" s="81" t="s">
        <v>53</v>
      </c>
      <c r="D413" s="82">
        <v>200</v>
      </c>
      <c r="E413" s="81" t="s">
        <v>1</v>
      </c>
      <c r="F413" s="81">
        <v>3711</v>
      </c>
      <c r="G413" s="81">
        <v>3736</v>
      </c>
      <c r="H413" s="81">
        <v>3771</v>
      </c>
      <c r="I413" s="83"/>
      <c r="J413" s="84">
        <f t="shared" si="633"/>
        <v>5000</v>
      </c>
      <c r="K413" s="85">
        <f t="shared" si="634"/>
        <v>7000</v>
      </c>
      <c r="L413" s="85"/>
      <c r="M413" s="85">
        <f t="shared" si="636"/>
        <v>60</v>
      </c>
      <c r="N413" s="86">
        <f t="shared" si="637"/>
        <v>12000</v>
      </c>
    </row>
    <row r="414" spans="1:14" s="87" customFormat="1" ht="14.25" customHeight="1">
      <c r="A414" s="80">
        <v>43445</v>
      </c>
      <c r="B414" s="81" t="s">
        <v>31</v>
      </c>
      <c r="C414" s="81" t="s">
        <v>53</v>
      </c>
      <c r="D414" s="82">
        <v>200</v>
      </c>
      <c r="E414" s="81" t="s">
        <v>2</v>
      </c>
      <c r="F414" s="81">
        <v>3683</v>
      </c>
      <c r="G414" s="81">
        <v>3713</v>
      </c>
      <c r="H414" s="81"/>
      <c r="I414" s="83"/>
      <c r="J414" s="84">
        <f t="shared" si="633"/>
        <v>-6000</v>
      </c>
      <c r="K414" s="85"/>
      <c r="L414" s="85"/>
      <c r="M414" s="85">
        <f t="shared" si="636"/>
        <v>-30</v>
      </c>
      <c r="N414" s="86">
        <f t="shared" si="637"/>
        <v>-6000</v>
      </c>
    </row>
    <row r="415" spans="1:14" s="79" customFormat="1" ht="14.25" customHeight="1">
      <c r="A415" s="80">
        <v>43444</v>
      </c>
      <c r="B415" s="81" t="s">
        <v>31</v>
      </c>
      <c r="C415" s="81" t="s">
        <v>53</v>
      </c>
      <c r="D415" s="82">
        <v>200</v>
      </c>
      <c r="E415" s="81" t="s">
        <v>2</v>
      </c>
      <c r="F415" s="81">
        <v>3760</v>
      </c>
      <c r="G415" s="81">
        <v>3735</v>
      </c>
      <c r="H415" s="81"/>
      <c r="I415" s="83"/>
      <c r="J415" s="84">
        <f t="shared" ref="J415:J420" si="638">(IF(E415="SHORT",F415-G415,IF(E415="LONG",G415-F415)))*D415</f>
        <v>5000</v>
      </c>
      <c r="K415" s="85"/>
      <c r="L415" s="85"/>
      <c r="M415" s="85">
        <f t="shared" ref="M415:M420" si="639">(K415+J415+L415)/D415</f>
        <v>25</v>
      </c>
      <c r="N415" s="86">
        <f t="shared" ref="N415:N420" si="640">M415*D415</f>
        <v>5000</v>
      </c>
    </row>
    <row r="416" spans="1:14" s="79" customFormat="1" ht="14.25" customHeight="1">
      <c r="A416" s="80">
        <v>43444</v>
      </c>
      <c r="B416" s="81" t="s">
        <v>32</v>
      </c>
      <c r="C416" s="81" t="s">
        <v>53</v>
      </c>
      <c r="D416" s="82">
        <v>2500</v>
      </c>
      <c r="E416" s="81" t="s">
        <v>2</v>
      </c>
      <c r="F416" s="81">
        <v>324.14999999999998</v>
      </c>
      <c r="G416" s="81">
        <v>321.39999999999998</v>
      </c>
      <c r="H416" s="81"/>
      <c r="I416" s="83"/>
      <c r="J416" s="84">
        <f t="shared" si="638"/>
        <v>6875</v>
      </c>
      <c r="K416" s="85"/>
      <c r="L416" s="85"/>
      <c r="M416" s="85">
        <f t="shared" si="639"/>
        <v>2.75</v>
      </c>
      <c r="N416" s="86">
        <f t="shared" si="640"/>
        <v>6875</v>
      </c>
    </row>
    <row r="417" spans="1:14" s="87" customFormat="1" ht="14.25" customHeight="1">
      <c r="A417" s="80">
        <v>43444</v>
      </c>
      <c r="B417" s="81" t="s">
        <v>4</v>
      </c>
      <c r="C417" s="81" t="s">
        <v>56</v>
      </c>
      <c r="D417" s="82">
        <v>30</v>
      </c>
      <c r="E417" s="81" t="s">
        <v>2</v>
      </c>
      <c r="F417" s="81">
        <v>37778</v>
      </c>
      <c r="G417" s="81">
        <v>37903</v>
      </c>
      <c r="H417" s="81"/>
      <c r="I417" s="83"/>
      <c r="J417" s="84">
        <f t="shared" si="638"/>
        <v>-3750</v>
      </c>
      <c r="K417" s="85"/>
      <c r="L417" s="85"/>
      <c r="M417" s="85">
        <f t="shared" si="639"/>
        <v>-125</v>
      </c>
      <c r="N417" s="86">
        <f t="shared" si="640"/>
        <v>-3750</v>
      </c>
    </row>
    <row r="418" spans="1:14" s="79" customFormat="1" ht="14.25" customHeight="1">
      <c r="A418" s="72">
        <v>43444</v>
      </c>
      <c r="B418" s="73" t="s">
        <v>6</v>
      </c>
      <c r="C418" s="73" t="s">
        <v>55</v>
      </c>
      <c r="D418" s="74">
        <v>10000</v>
      </c>
      <c r="E418" s="73" t="s">
        <v>1</v>
      </c>
      <c r="F418" s="73">
        <v>142.15</v>
      </c>
      <c r="G418" s="73">
        <v>142.69999999999999</v>
      </c>
      <c r="H418" s="73">
        <v>143.4</v>
      </c>
      <c r="I418" s="75">
        <v>144.05000000000001</v>
      </c>
      <c r="J418" s="76">
        <f t="shared" si="638"/>
        <v>5499.999999999829</v>
      </c>
      <c r="K418" s="77">
        <f t="shared" ref="K418:K419" si="641">(IF(E418="SHORT",IF(H418="",0,G418-H418),IF(E418="LONG",IF(H418="",0,H418-G418))))*D418</f>
        <v>7000.000000000171</v>
      </c>
      <c r="L418" s="77">
        <f t="shared" ref="L418:L419" si="642">(IF(E418="SHORT",IF(I418="",0,H418-I418),IF(E418="LONG",IF(I418="",0,(I418-H418)))))*D418</f>
        <v>6500.0000000000564</v>
      </c>
      <c r="M418" s="77">
        <f t="shared" si="639"/>
        <v>1.9000000000000059</v>
      </c>
      <c r="N418" s="78">
        <f t="shared" si="640"/>
        <v>19000.000000000058</v>
      </c>
    </row>
    <row r="419" spans="1:14" s="79" customFormat="1" ht="14.25" customHeight="1">
      <c r="A419" s="72">
        <v>43444</v>
      </c>
      <c r="B419" s="73" t="s">
        <v>5</v>
      </c>
      <c r="C419" s="73" t="s">
        <v>55</v>
      </c>
      <c r="D419" s="74">
        <v>10000</v>
      </c>
      <c r="E419" s="73" t="s">
        <v>1</v>
      </c>
      <c r="F419" s="73">
        <v>187.35</v>
      </c>
      <c r="G419" s="73">
        <v>187.9</v>
      </c>
      <c r="H419" s="73">
        <v>188.6</v>
      </c>
      <c r="I419" s="75">
        <v>189.25</v>
      </c>
      <c r="J419" s="76">
        <f t="shared" si="638"/>
        <v>5500.0000000001137</v>
      </c>
      <c r="K419" s="77">
        <f t="shared" si="641"/>
        <v>6999.9999999998863</v>
      </c>
      <c r="L419" s="77">
        <f t="shared" si="642"/>
        <v>6500.0000000000564</v>
      </c>
      <c r="M419" s="77">
        <f t="shared" si="639"/>
        <v>1.9000000000000059</v>
      </c>
      <c r="N419" s="78">
        <f t="shared" si="640"/>
        <v>19000.000000000058</v>
      </c>
    </row>
    <row r="420" spans="1:14" s="79" customFormat="1" ht="14.25" customHeight="1">
      <c r="A420" s="80">
        <v>43444</v>
      </c>
      <c r="B420" s="81" t="s">
        <v>3</v>
      </c>
      <c r="C420" s="81" t="s">
        <v>55</v>
      </c>
      <c r="D420" s="82">
        <v>2000</v>
      </c>
      <c r="E420" s="81" t="s">
        <v>2</v>
      </c>
      <c r="F420" s="81">
        <v>435.75</v>
      </c>
      <c r="G420" s="81">
        <v>439.5</v>
      </c>
      <c r="H420" s="81"/>
      <c r="I420" s="83"/>
      <c r="J420" s="84">
        <f t="shared" si="638"/>
        <v>-7500</v>
      </c>
      <c r="K420" s="85"/>
      <c r="L420" s="85"/>
      <c r="M420" s="85">
        <f t="shared" si="639"/>
        <v>-3.75</v>
      </c>
      <c r="N420" s="86">
        <f t="shared" si="640"/>
        <v>-7500</v>
      </c>
    </row>
    <row r="421" spans="1:14" s="87" customFormat="1" ht="14.25" customHeight="1">
      <c r="A421" s="72">
        <v>43441</v>
      </c>
      <c r="B421" s="73" t="s">
        <v>4</v>
      </c>
      <c r="C421" s="73" t="s">
        <v>56</v>
      </c>
      <c r="D421" s="74">
        <v>30</v>
      </c>
      <c r="E421" s="73" t="s">
        <v>1</v>
      </c>
      <c r="F421" s="73">
        <v>37337</v>
      </c>
      <c r="G421" s="73">
        <v>37437</v>
      </c>
      <c r="H421" s="73">
        <v>37562</v>
      </c>
      <c r="I421" s="75">
        <v>37672</v>
      </c>
      <c r="J421" s="76">
        <f t="shared" ref="J421:J426" si="643">(IF(E421="SHORT",F421-G421,IF(E421="LONG",G421-F421)))*D421</f>
        <v>3000</v>
      </c>
      <c r="K421" s="77">
        <f t="shared" ref="K421:K426" si="644">(IF(E421="SHORT",IF(H421="",0,G421-H421),IF(E421="LONG",IF(H421="",0,H421-G421))))*D421</f>
        <v>3750</v>
      </c>
      <c r="L421" s="77">
        <f t="shared" ref="L421:L426" si="645">(IF(E421="SHORT",IF(I421="",0,H421-I421),IF(E421="LONG",IF(I421="",0,(I421-H421)))))*D421</f>
        <v>3300</v>
      </c>
      <c r="M421" s="77">
        <f t="shared" ref="M421:M426" si="646">(K421+J421+L421)/D421</f>
        <v>335</v>
      </c>
      <c r="N421" s="78">
        <f>M421*D421</f>
        <v>10050</v>
      </c>
    </row>
    <row r="422" spans="1:14" s="87" customFormat="1" ht="14.25" customHeight="1">
      <c r="A422" s="72">
        <v>43441</v>
      </c>
      <c r="B422" s="73" t="s">
        <v>0</v>
      </c>
      <c r="C422" s="73" t="s">
        <v>56</v>
      </c>
      <c r="D422" s="74">
        <v>100</v>
      </c>
      <c r="E422" s="73" t="s">
        <v>1</v>
      </c>
      <c r="F422" s="73">
        <v>31108</v>
      </c>
      <c r="G422" s="73">
        <v>31173</v>
      </c>
      <c r="H422" s="73">
        <v>31253</v>
      </c>
      <c r="I422" s="75">
        <v>31328</v>
      </c>
      <c r="J422" s="76">
        <f t="shared" si="643"/>
        <v>6500</v>
      </c>
      <c r="K422" s="77">
        <f t="shared" si="644"/>
        <v>8000</v>
      </c>
      <c r="L422" s="77">
        <f t="shared" si="645"/>
        <v>7500</v>
      </c>
      <c r="M422" s="77">
        <f t="shared" si="646"/>
        <v>220</v>
      </c>
      <c r="N422" s="78">
        <f t="shared" ref="N422:N426" si="647">M422*D422</f>
        <v>22000</v>
      </c>
    </row>
    <row r="423" spans="1:14" s="87" customFormat="1" ht="14.25" customHeight="1">
      <c r="A423" s="80">
        <v>43441</v>
      </c>
      <c r="B423" s="81" t="s">
        <v>31</v>
      </c>
      <c r="C423" s="81" t="s">
        <v>53</v>
      </c>
      <c r="D423" s="82">
        <v>200</v>
      </c>
      <c r="E423" s="81" t="s">
        <v>2</v>
      </c>
      <c r="F423" s="81">
        <v>3617</v>
      </c>
      <c r="G423" s="81">
        <v>3647</v>
      </c>
      <c r="H423" s="81"/>
      <c r="I423" s="83"/>
      <c r="J423" s="84">
        <f t="shared" si="643"/>
        <v>-6000</v>
      </c>
      <c r="K423" s="85"/>
      <c r="L423" s="85"/>
      <c r="M423" s="85">
        <f t="shared" si="646"/>
        <v>-30</v>
      </c>
      <c r="N423" s="86">
        <f t="shared" si="647"/>
        <v>-6000</v>
      </c>
    </row>
    <row r="424" spans="1:14" s="79" customFormat="1" ht="14.25" customHeight="1">
      <c r="A424" s="72">
        <v>43441</v>
      </c>
      <c r="B424" s="73" t="s">
        <v>31</v>
      </c>
      <c r="C424" s="73" t="s">
        <v>53</v>
      </c>
      <c r="D424" s="74">
        <v>200</v>
      </c>
      <c r="E424" s="73" t="s">
        <v>1</v>
      </c>
      <c r="F424" s="73">
        <v>3630</v>
      </c>
      <c r="G424" s="73">
        <v>3655</v>
      </c>
      <c r="H424" s="73">
        <v>3690</v>
      </c>
      <c r="I424" s="75">
        <v>3720</v>
      </c>
      <c r="J424" s="76">
        <f t="shared" si="643"/>
        <v>5000</v>
      </c>
      <c r="K424" s="77">
        <f t="shared" si="644"/>
        <v>7000</v>
      </c>
      <c r="L424" s="77">
        <f t="shared" si="645"/>
        <v>6000</v>
      </c>
      <c r="M424" s="77">
        <f t="shared" si="646"/>
        <v>90</v>
      </c>
      <c r="N424" s="78">
        <f t="shared" si="647"/>
        <v>18000</v>
      </c>
    </row>
    <row r="425" spans="1:14" s="87" customFormat="1" ht="14.25" customHeight="1">
      <c r="A425" s="72">
        <v>43441</v>
      </c>
      <c r="B425" s="73" t="s">
        <v>5</v>
      </c>
      <c r="C425" s="73" t="s">
        <v>55</v>
      </c>
      <c r="D425" s="74">
        <v>10000</v>
      </c>
      <c r="E425" s="73" t="s">
        <v>1</v>
      </c>
      <c r="F425" s="73">
        <v>188.45</v>
      </c>
      <c r="G425" s="73">
        <v>189</v>
      </c>
      <c r="H425" s="73">
        <v>189.7</v>
      </c>
      <c r="I425" s="75">
        <v>190.3</v>
      </c>
      <c r="J425" s="76">
        <f t="shared" si="643"/>
        <v>5500.0000000001137</v>
      </c>
      <c r="K425" s="77">
        <f t="shared" si="644"/>
        <v>6999.9999999998863</v>
      </c>
      <c r="L425" s="77">
        <f t="shared" si="645"/>
        <v>6000.0000000002274</v>
      </c>
      <c r="M425" s="77">
        <f t="shared" si="646"/>
        <v>1.8500000000000225</v>
      </c>
      <c r="N425" s="78">
        <f t="shared" si="647"/>
        <v>18500.000000000226</v>
      </c>
    </row>
    <row r="426" spans="1:14" s="87" customFormat="1" ht="14.25" customHeight="1">
      <c r="A426" s="72">
        <v>43441</v>
      </c>
      <c r="B426" s="73" t="s">
        <v>49</v>
      </c>
      <c r="C426" s="73" t="s">
        <v>55</v>
      </c>
      <c r="D426" s="74">
        <v>10000</v>
      </c>
      <c r="E426" s="73" t="s">
        <v>1</v>
      </c>
      <c r="F426" s="73">
        <v>138.30000000000001</v>
      </c>
      <c r="G426" s="73">
        <v>138.85</v>
      </c>
      <c r="H426" s="73">
        <v>139.55000000000001</v>
      </c>
      <c r="I426" s="75">
        <v>140.15</v>
      </c>
      <c r="J426" s="76">
        <f t="shared" si="643"/>
        <v>5499.999999999829</v>
      </c>
      <c r="K426" s="77">
        <f t="shared" si="644"/>
        <v>7000.000000000171</v>
      </c>
      <c r="L426" s="77">
        <f t="shared" si="645"/>
        <v>5999.9999999999436</v>
      </c>
      <c r="M426" s="77">
        <f t="shared" si="646"/>
        <v>1.8499999999999941</v>
      </c>
      <c r="N426" s="78">
        <f t="shared" si="647"/>
        <v>18499.999999999942</v>
      </c>
    </row>
    <row r="427" spans="1:14" s="79" customFormat="1" ht="14.25" customHeight="1">
      <c r="A427" s="80">
        <v>43440</v>
      </c>
      <c r="B427" s="81" t="s">
        <v>0</v>
      </c>
      <c r="C427" s="81" t="s">
        <v>56</v>
      </c>
      <c r="D427" s="82">
        <v>100</v>
      </c>
      <c r="E427" s="81" t="s">
        <v>2</v>
      </c>
      <c r="F427" s="81">
        <v>31128</v>
      </c>
      <c r="G427" s="81">
        <v>31208</v>
      </c>
      <c r="H427" s="81"/>
      <c r="I427" s="83"/>
      <c r="J427" s="84">
        <f t="shared" ref="J427" si="648">(IF(E427="SHORT",F427-G427,IF(E427="LONG",G427-F427)))*D427</f>
        <v>-8000</v>
      </c>
      <c r="K427" s="85"/>
      <c r="L427" s="85"/>
      <c r="M427" s="85">
        <f t="shared" ref="M427" si="649">(K427+J427+L427)/D427</f>
        <v>-80</v>
      </c>
      <c r="N427" s="86">
        <f t="shared" ref="N427" si="650">M427*D427</f>
        <v>-8000</v>
      </c>
    </row>
    <row r="428" spans="1:14" s="87" customFormat="1" ht="14.25" customHeight="1">
      <c r="A428" s="80">
        <v>43440</v>
      </c>
      <c r="B428" s="81" t="s">
        <v>4</v>
      </c>
      <c r="C428" s="81" t="s">
        <v>56</v>
      </c>
      <c r="D428" s="82">
        <v>30</v>
      </c>
      <c r="E428" s="81" t="s">
        <v>2</v>
      </c>
      <c r="F428" s="81">
        <v>37203</v>
      </c>
      <c r="G428" s="81">
        <v>37103</v>
      </c>
      <c r="H428" s="81"/>
      <c r="I428" s="83"/>
      <c r="J428" s="84">
        <f t="shared" ref="J428:J432" si="651">(IF(E428="SHORT",F428-G428,IF(E428="LONG",G428-F428)))*D428</f>
        <v>3000</v>
      </c>
      <c r="K428" s="85"/>
      <c r="L428" s="85"/>
      <c r="M428" s="85">
        <f t="shared" ref="M428:M432" si="652">(K428+J428+L428)/D428</f>
        <v>100</v>
      </c>
      <c r="N428" s="86">
        <f t="shared" ref="N428:N432" si="653">M428*D428</f>
        <v>3000</v>
      </c>
    </row>
    <row r="429" spans="1:14" s="87" customFormat="1" ht="14.25" customHeight="1">
      <c r="A429" s="80">
        <v>43440</v>
      </c>
      <c r="B429" s="81" t="s">
        <v>5</v>
      </c>
      <c r="C429" s="81" t="s">
        <v>55</v>
      </c>
      <c r="D429" s="82">
        <v>10000</v>
      </c>
      <c r="E429" s="81" t="s">
        <v>2</v>
      </c>
      <c r="F429" s="81">
        <v>186.5</v>
      </c>
      <c r="G429" s="81">
        <v>185.95</v>
      </c>
      <c r="H429" s="81">
        <v>185.25</v>
      </c>
      <c r="I429" s="83"/>
      <c r="J429" s="84">
        <f t="shared" si="651"/>
        <v>5500.0000000001137</v>
      </c>
      <c r="K429" s="85">
        <f t="shared" ref="K429:K430" si="654">(IF(E429="SHORT",IF(H429="",0,G429-H429),IF(E429="LONG",IF(H429="",0,H429-G429))))*D429</f>
        <v>6999.9999999998863</v>
      </c>
      <c r="L429" s="85"/>
      <c r="M429" s="85">
        <f t="shared" si="652"/>
        <v>1.25</v>
      </c>
      <c r="N429" s="86">
        <f t="shared" si="653"/>
        <v>12500</v>
      </c>
    </row>
    <row r="430" spans="1:14" s="87" customFormat="1" ht="14.25" customHeight="1">
      <c r="A430" s="72">
        <v>43440</v>
      </c>
      <c r="B430" s="73" t="s">
        <v>32</v>
      </c>
      <c r="C430" s="73" t="s">
        <v>53</v>
      </c>
      <c r="D430" s="74">
        <v>2500</v>
      </c>
      <c r="E430" s="73" t="s">
        <v>2</v>
      </c>
      <c r="F430" s="73">
        <v>315.5</v>
      </c>
      <c r="G430" s="73">
        <v>312.75</v>
      </c>
      <c r="H430" s="73">
        <v>309.5</v>
      </c>
      <c r="I430" s="75">
        <v>306.5</v>
      </c>
      <c r="J430" s="76">
        <f t="shared" si="651"/>
        <v>6875</v>
      </c>
      <c r="K430" s="77">
        <f t="shared" si="654"/>
        <v>8125</v>
      </c>
      <c r="L430" s="77">
        <f t="shared" ref="L430" si="655">(IF(E430="SHORT",IF(I430="",0,H430-I430),IF(E430="LONG",IF(I430="",0,(I430-H430)))))*D430</f>
        <v>7500</v>
      </c>
      <c r="M430" s="77">
        <f t="shared" si="652"/>
        <v>9</v>
      </c>
      <c r="N430" s="78">
        <f t="shared" si="653"/>
        <v>22500</v>
      </c>
    </row>
    <row r="431" spans="1:14" s="87" customFormat="1" ht="14.25" customHeight="1">
      <c r="A431" s="80">
        <v>43440</v>
      </c>
      <c r="B431" s="81" t="s">
        <v>31</v>
      </c>
      <c r="C431" s="81" t="s">
        <v>53</v>
      </c>
      <c r="D431" s="82">
        <v>200</v>
      </c>
      <c r="E431" s="81" t="s">
        <v>1</v>
      </c>
      <c r="F431" s="81">
        <v>3724</v>
      </c>
      <c r="G431" s="81">
        <v>3748</v>
      </c>
      <c r="H431" s="81"/>
      <c r="I431" s="83"/>
      <c r="J431" s="84">
        <f t="shared" si="651"/>
        <v>4800</v>
      </c>
      <c r="K431" s="85"/>
      <c r="L431" s="85"/>
      <c r="M431" s="85">
        <f t="shared" si="652"/>
        <v>24</v>
      </c>
      <c r="N431" s="86">
        <f t="shared" si="653"/>
        <v>4800</v>
      </c>
    </row>
    <row r="432" spans="1:14" s="79" customFormat="1" ht="14.25" customHeight="1">
      <c r="A432" s="80">
        <v>43440</v>
      </c>
      <c r="B432" s="81" t="s">
        <v>31</v>
      </c>
      <c r="C432" s="81" t="s">
        <v>53</v>
      </c>
      <c r="D432" s="82">
        <v>200</v>
      </c>
      <c r="E432" s="81" t="s">
        <v>1</v>
      </c>
      <c r="F432" s="81">
        <v>3766</v>
      </c>
      <c r="G432" s="81">
        <v>3736</v>
      </c>
      <c r="H432" s="81"/>
      <c r="I432" s="83"/>
      <c r="J432" s="84">
        <f t="shared" si="651"/>
        <v>-6000</v>
      </c>
      <c r="K432" s="85"/>
      <c r="L432" s="85"/>
      <c r="M432" s="85">
        <f t="shared" si="652"/>
        <v>-30</v>
      </c>
      <c r="N432" s="86">
        <f t="shared" si="653"/>
        <v>-6000</v>
      </c>
    </row>
    <row r="433" spans="1:14" s="79" customFormat="1" ht="14.25" customHeight="1">
      <c r="A433" s="72">
        <v>43439</v>
      </c>
      <c r="B433" s="73" t="s">
        <v>4</v>
      </c>
      <c r="C433" s="73" t="s">
        <v>56</v>
      </c>
      <c r="D433" s="74">
        <v>30</v>
      </c>
      <c r="E433" s="73" t="s">
        <v>1</v>
      </c>
      <c r="F433" s="73">
        <v>37238</v>
      </c>
      <c r="G433" s="73">
        <v>37338</v>
      </c>
      <c r="H433" s="73">
        <v>37463</v>
      </c>
      <c r="I433" s="75">
        <v>37578</v>
      </c>
      <c r="J433" s="76">
        <f t="shared" ref="J433:J438" si="656">(IF(E433="SHORT",F433-G433,IF(E433="LONG",G433-F433)))*D433</f>
        <v>3000</v>
      </c>
      <c r="K433" s="77">
        <f t="shared" ref="K433:K438" si="657">(IF(E433="SHORT",IF(H433="",0,G433-H433),IF(E433="LONG",IF(H433="",0,H433-G433))))*D433</f>
        <v>3750</v>
      </c>
      <c r="L433" s="77">
        <f t="shared" ref="L433:L438" si="658">(IF(E433="SHORT",IF(I433="",0,H433-I433),IF(E433="LONG",IF(I433="",0,(I433-H433)))))*D433</f>
        <v>3450</v>
      </c>
      <c r="M433" s="77">
        <f t="shared" ref="M433:M438" si="659">(K433+J433+L433)/D433</f>
        <v>340</v>
      </c>
      <c r="N433" s="78">
        <f t="shared" ref="N433:N438" si="660">M433*D433</f>
        <v>10200</v>
      </c>
    </row>
    <row r="434" spans="1:14" s="87" customFormat="1" ht="14.25" customHeight="1">
      <c r="A434" s="80">
        <v>43439</v>
      </c>
      <c r="B434" s="81" t="s">
        <v>0</v>
      </c>
      <c r="C434" s="81" t="s">
        <v>56</v>
      </c>
      <c r="D434" s="82">
        <v>100</v>
      </c>
      <c r="E434" s="81" t="s">
        <v>1</v>
      </c>
      <c r="F434" s="81">
        <v>30981</v>
      </c>
      <c r="G434" s="81">
        <v>31046</v>
      </c>
      <c r="H434" s="81"/>
      <c r="I434" s="83"/>
      <c r="J434" s="84">
        <f t="shared" si="656"/>
        <v>6500</v>
      </c>
      <c r="K434" s="85"/>
      <c r="L434" s="85"/>
      <c r="M434" s="85">
        <f t="shared" si="659"/>
        <v>65</v>
      </c>
      <c r="N434" s="86">
        <f t="shared" si="660"/>
        <v>6500</v>
      </c>
    </row>
    <row r="435" spans="1:14" s="87" customFormat="1" ht="14.25" customHeight="1">
      <c r="A435" s="80">
        <v>43439</v>
      </c>
      <c r="B435" s="81" t="s">
        <v>5</v>
      </c>
      <c r="C435" s="81" t="s">
        <v>55</v>
      </c>
      <c r="D435" s="82">
        <v>10000</v>
      </c>
      <c r="E435" s="81" t="s">
        <v>2</v>
      </c>
      <c r="F435" s="81">
        <v>186.1</v>
      </c>
      <c r="G435" s="81">
        <v>185.55</v>
      </c>
      <c r="H435" s="81"/>
      <c r="I435" s="83"/>
      <c r="J435" s="84">
        <f t="shared" si="656"/>
        <v>5499.999999999829</v>
      </c>
      <c r="K435" s="85"/>
      <c r="L435" s="85"/>
      <c r="M435" s="85">
        <f t="shared" si="659"/>
        <v>0.54999999999998295</v>
      </c>
      <c r="N435" s="86">
        <f t="shared" si="660"/>
        <v>5499.999999999829</v>
      </c>
    </row>
    <row r="436" spans="1:14" s="87" customFormat="1" ht="14.25" customHeight="1">
      <c r="A436" s="80">
        <v>43439</v>
      </c>
      <c r="B436" s="81" t="s">
        <v>48</v>
      </c>
      <c r="C436" s="81" t="s">
        <v>55</v>
      </c>
      <c r="D436" s="82">
        <v>500</v>
      </c>
      <c r="E436" s="81" t="s">
        <v>1</v>
      </c>
      <c r="F436" s="81">
        <v>785.55</v>
      </c>
      <c r="G436" s="81">
        <v>791.5</v>
      </c>
      <c r="H436" s="81"/>
      <c r="I436" s="83"/>
      <c r="J436" s="84">
        <f t="shared" si="656"/>
        <v>2975.0000000000227</v>
      </c>
      <c r="K436" s="85"/>
      <c r="L436" s="85"/>
      <c r="M436" s="85">
        <f t="shared" si="659"/>
        <v>5.9500000000000455</v>
      </c>
      <c r="N436" s="86">
        <f t="shared" si="660"/>
        <v>2975.0000000000227</v>
      </c>
    </row>
    <row r="437" spans="1:14" s="87" customFormat="1" ht="14.25" customHeight="1">
      <c r="A437" s="80">
        <v>43439</v>
      </c>
      <c r="B437" s="81" t="s">
        <v>6</v>
      </c>
      <c r="C437" s="81" t="s">
        <v>55</v>
      </c>
      <c r="D437" s="82">
        <v>10000</v>
      </c>
      <c r="E437" s="81" t="s">
        <v>2</v>
      </c>
      <c r="F437" s="81">
        <v>140.9</v>
      </c>
      <c r="G437" s="81">
        <v>140.35</v>
      </c>
      <c r="H437" s="81"/>
      <c r="I437" s="83"/>
      <c r="J437" s="84">
        <f t="shared" si="656"/>
        <v>5500.0000000001137</v>
      </c>
      <c r="K437" s="85"/>
      <c r="L437" s="85"/>
      <c r="M437" s="85">
        <f t="shared" si="659"/>
        <v>0.55000000000001137</v>
      </c>
      <c r="N437" s="86">
        <f t="shared" si="660"/>
        <v>5500.0000000001137</v>
      </c>
    </row>
    <row r="438" spans="1:14" s="79" customFormat="1" ht="14.25" customHeight="1">
      <c r="A438" s="72">
        <v>43439</v>
      </c>
      <c r="B438" s="73" t="s">
        <v>31</v>
      </c>
      <c r="C438" s="73" t="s">
        <v>53</v>
      </c>
      <c r="D438" s="74">
        <v>200</v>
      </c>
      <c r="E438" s="73" t="s">
        <v>1</v>
      </c>
      <c r="F438" s="73">
        <v>3706</v>
      </c>
      <c r="G438" s="73">
        <v>3731</v>
      </c>
      <c r="H438" s="73">
        <v>3766</v>
      </c>
      <c r="I438" s="75">
        <v>3796</v>
      </c>
      <c r="J438" s="76">
        <f t="shared" si="656"/>
        <v>5000</v>
      </c>
      <c r="K438" s="77">
        <f t="shared" si="657"/>
        <v>7000</v>
      </c>
      <c r="L438" s="77">
        <f t="shared" si="658"/>
        <v>6000</v>
      </c>
      <c r="M438" s="77">
        <f t="shared" si="659"/>
        <v>90</v>
      </c>
      <c r="N438" s="78">
        <f t="shared" si="660"/>
        <v>18000</v>
      </c>
    </row>
    <row r="439" spans="1:14" s="79" customFormat="1" ht="14.25" customHeight="1">
      <c r="A439" s="72">
        <v>43438</v>
      </c>
      <c r="B439" s="73" t="s">
        <v>32</v>
      </c>
      <c r="C439" s="73" t="s">
        <v>53</v>
      </c>
      <c r="D439" s="74">
        <v>2500</v>
      </c>
      <c r="E439" s="73" t="s">
        <v>1</v>
      </c>
      <c r="F439" s="73">
        <v>309.2</v>
      </c>
      <c r="G439" s="73">
        <v>311.95</v>
      </c>
      <c r="H439" s="73">
        <v>315.2</v>
      </c>
      <c r="I439" s="75">
        <v>318.2</v>
      </c>
      <c r="J439" s="76">
        <f t="shared" ref="J439:J441" si="661">(IF(E439="SHORT",F439-G439,IF(E439="LONG",G439-F439)))*D439</f>
        <v>6875</v>
      </c>
      <c r="K439" s="77">
        <f t="shared" ref="K439:K441" si="662">(IF(E439="SHORT",IF(H439="",0,G439-H439),IF(E439="LONG",IF(H439="",0,H439-G439))))*D439</f>
        <v>8125</v>
      </c>
      <c r="L439" s="77">
        <f t="shared" ref="L439" si="663">(IF(E439="SHORT",IF(I439="",0,H439-I439),IF(E439="LONG",IF(I439="",0,(I439-H439)))))*D439</f>
        <v>7500</v>
      </c>
      <c r="M439" s="77">
        <f t="shared" ref="M439:M441" si="664">(K439+J439+L439)/D439</f>
        <v>9</v>
      </c>
      <c r="N439" s="78">
        <f t="shared" ref="N439:N441" si="665">M439*D439</f>
        <v>22500</v>
      </c>
    </row>
    <row r="440" spans="1:14" s="79" customFormat="1" ht="14.25" customHeight="1">
      <c r="A440" s="80">
        <v>43438</v>
      </c>
      <c r="B440" s="81" t="s">
        <v>31</v>
      </c>
      <c r="C440" s="81" t="s">
        <v>53</v>
      </c>
      <c r="D440" s="82">
        <v>200</v>
      </c>
      <c r="E440" s="81" t="s">
        <v>1</v>
      </c>
      <c r="F440" s="81">
        <v>3850</v>
      </c>
      <c r="G440" s="81">
        <v>3820</v>
      </c>
      <c r="H440" s="81"/>
      <c r="I440" s="83"/>
      <c r="J440" s="84">
        <f t="shared" si="661"/>
        <v>-6000</v>
      </c>
      <c r="K440" s="85"/>
      <c r="L440" s="85"/>
      <c r="M440" s="85">
        <f t="shared" si="664"/>
        <v>-30</v>
      </c>
      <c r="N440" s="86">
        <f t="shared" si="665"/>
        <v>-6000</v>
      </c>
    </row>
    <row r="441" spans="1:14" s="79" customFormat="1" ht="14.25" customHeight="1">
      <c r="A441" s="80">
        <v>43438</v>
      </c>
      <c r="B441" s="81" t="s">
        <v>0</v>
      </c>
      <c r="C441" s="81" t="s">
        <v>56</v>
      </c>
      <c r="D441" s="82">
        <v>100</v>
      </c>
      <c r="E441" s="81" t="s">
        <v>1</v>
      </c>
      <c r="F441" s="81">
        <v>30930</v>
      </c>
      <c r="G441" s="81">
        <v>30995</v>
      </c>
      <c r="H441" s="81">
        <v>31075</v>
      </c>
      <c r="I441" s="83"/>
      <c r="J441" s="84">
        <f t="shared" si="661"/>
        <v>6500</v>
      </c>
      <c r="K441" s="85">
        <f t="shared" si="662"/>
        <v>8000</v>
      </c>
      <c r="L441" s="85"/>
      <c r="M441" s="85">
        <f t="shared" si="664"/>
        <v>145</v>
      </c>
      <c r="N441" s="86">
        <f t="shared" si="665"/>
        <v>14500</v>
      </c>
    </row>
    <row r="442" spans="1:14" s="87" customFormat="1" ht="14.25" customHeight="1">
      <c r="A442" s="80">
        <v>43438</v>
      </c>
      <c r="B442" s="81" t="s">
        <v>48</v>
      </c>
      <c r="C442" s="81" t="s">
        <v>55</v>
      </c>
      <c r="D442" s="82">
        <v>500</v>
      </c>
      <c r="E442" s="81" t="s">
        <v>1</v>
      </c>
      <c r="F442" s="81">
        <v>793.8</v>
      </c>
      <c r="G442" s="81">
        <v>799.5</v>
      </c>
      <c r="H442" s="81"/>
      <c r="I442" s="83"/>
      <c r="J442" s="84">
        <f t="shared" ref="J442:J444" si="666">(IF(E442="SHORT",F442-G442,IF(E442="LONG",G442-F442)))*D442</f>
        <v>2850.0000000000227</v>
      </c>
      <c r="K442" s="85"/>
      <c r="L442" s="85"/>
      <c r="M442" s="85">
        <f t="shared" ref="M442:M444" si="667">(K442+J442+L442)/D442</f>
        <v>5.7000000000000455</v>
      </c>
      <c r="N442" s="86">
        <f t="shared" ref="N442:N444" si="668">M442*D442</f>
        <v>2850.0000000000227</v>
      </c>
    </row>
    <row r="443" spans="1:14" s="87" customFormat="1" ht="14.25" customHeight="1">
      <c r="A443" s="80">
        <v>43438</v>
      </c>
      <c r="B443" s="81" t="s">
        <v>49</v>
      </c>
      <c r="C443" s="81" t="s">
        <v>55</v>
      </c>
      <c r="D443" s="82">
        <v>10000</v>
      </c>
      <c r="E443" s="81" t="s">
        <v>1</v>
      </c>
      <c r="F443" s="81">
        <v>140</v>
      </c>
      <c r="G443" s="81">
        <v>140.55000000000001</v>
      </c>
      <c r="H443" s="81"/>
      <c r="I443" s="83"/>
      <c r="J443" s="84">
        <f t="shared" si="666"/>
        <v>5500.0000000001137</v>
      </c>
      <c r="K443" s="85"/>
      <c r="L443" s="85"/>
      <c r="M443" s="85">
        <f t="shared" si="667"/>
        <v>0.55000000000001137</v>
      </c>
      <c r="N443" s="86">
        <f t="shared" si="668"/>
        <v>5500.0000000001137</v>
      </c>
    </row>
    <row r="444" spans="1:14" s="79" customFormat="1" ht="14.25" customHeight="1">
      <c r="A444" s="72">
        <v>43438</v>
      </c>
      <c r="B444" s="73" t="s">
        <v>5</v>
      </c>
      <c r="C444" s="73" t="s">
        <v>55</v>
      </c>
      <c r="D444" s="74">
        <v>10000</v>
      </c>
      <c r="E444" s="73" t="s">
        <v>1</v>
      </c>
      <c r="F444" s="73">
        <v>185.45</v>
      </c>
      <c r="G444" s="73">
        <v>186</v>
      </c>
      <c r="H444" s="73">
        <v>186.7</v>
      </c>
      <c r="I444" s="75">
        <v>187.35</v>
      </c>
      <c r="J444" s="76">
        <f t="shared" si="666"/>
        <v>5500.0000000001137</v>
      </c>
      <c r="K444" s="77">
        <f t="shared" ref="K444" si="669">(IF(E444="SHORT",IF(H444="",0,G444-H444),IF(E444="LONG",IF(H444="",0,H444-G444))))*D444</f>
        <v>6999.9999999998863</v>
      </c>
      <c r="L444" s="77">
        <f t="shared" ref="L444" si="670">(IF(E444="SHORT",IF(I444="",0,H444-I444),IF(E444="LONG",IF(I444="",0,(I444-H444)))))*D444</f>
        <v>6500.0000000000564</v>
      </c>
      <c r="M444" s="77">
        <f t="shared" si="667"/>
        <v>1.9000000000000059</v>
      </c>
      <c r="N444" s="78">
        <f t="shared" si="668"/>
        <v>19000.000000000058</v>
      </c>
    </row>
    <row r="445" spans="1:14" s="87" customFormat="1" ht="14.25" customHeight="1">
      <c r="A445" s="72">
        <v>43438</v>
      </c>
      <c r="B445" s="73" t="s">
        <v>6</v>
      </c>
      <c r="C445" s="73" t="s">
        <v>55</v>
      </c>
      <c r="D445" s="74">
        <v>10000</v>
      </c>
      <c r="E445" s="73" t="s">
        <v>1</v>
      </c>
      <c r="F445" s="73">
        <v>139.30000000000001</v>
      </c>
      <c r="G445" s="73">
        <v>139.85</v>
      </c>
      <c r="H445" s="73">
        <v>140.55000000000001</v>
      </c>
      <c r="I445" s="75">
        <v>141.15</v>
      </c>
      <c r="J445" s="76">
        <f t="shared" ref="J445" si="671">(IF(E445="SHORT",F445-G445,IF(E445="LONG",G445-F445)))*D445</f>
        <v>5499.999999999829</v>
      </c>
      <c r="K445" s="77">
        <f t="shared" ref="K445" si="672">(IF(E445="SHORT",IF(H445="",0,G445-H445),IF(E445="LONG",IF(H445="",0,H445-G445))))*D445</f>
        <v>7000.000000000171</v>
      </c>
      <c r="L445" s="77">
        <f t="shared" ref="L445" si="673">(IF(E445="SHORT",IF(I445="",0,H445-I445),IF(E445="LONG",IF(I445="",0,(I445-H445)))))*D445</f>
        <v>5999.9999999999436</v>
      </c>
      <c r="M445" s="77">
        <f t="shared" ref="M445" si="674">(K445+J445+L445)/D445</f>
        <v>1.8499999999999941</v>
      </c>
      <c r="N445" s="78">
        <f t="shared" ref="N445" si="675">M445*D445</f>
        <v>18499.999999999942</v>
      </c>
    </row>
    <row r="446" spans="1:14" s="79" customFormat="1" ht="14.25" customHeight="1">
      <c r="A446" s="72">
        <v>43437</v>
      </c>
      <c r="B446" s="73" t="s">
        <v>4</v>
      </c>
      <c r="C446" s="73" t="s">
        <v>56</v>
      </c>
      <c r="D446" s="74">
        <v>30</v>
      </c>
      <c r="E446" s="73" t="s">
        <v>1</v>
      </c>
      <c r="F446" s="73">
        <v>36000</v>
      </c>
      <c r="G446" s="73">
        <v>36100</v>
      </c>
      <c r="H446" s="73">
        <v>36225</v>
      </c>
      <c r="I446" s="75">
        <v>36340</v>
      </c>
      <c r="J446" s="76">
        <f t="shared" ref="J446:J449" si="676">(IF(E446="SHORT",F446-G446,IF(E446="LONG",G446-F446)))*D446</f>
        <v>3000</v>
      </c>
      <c r="K446" s="77">
        <f t="shared" ref="K446:K447" si="677">(IF(E446="SHORT",IF(H446="",0,G446-H446),IF(E446="LONG",IF(H446="",0,H446-G446))))*D446</f>
        <v>3750</v>
      </c>
      <c r="L446" s="77">
        <f t="shared" ref="L446:L447" si="678">(IF(E446="SHORT",IF(I446="",0,H446-I446),IF(E446="LONG",IF(I446="",0,(I446-H446)))))*D446</f>
        <v>3450</v>
      </c>
      <c r="M446" s="77">
        <f t="shared" ref="M446:M449" si="679">(K446+J446+L446)/D446</f>
        <v>340</v>
      </c>
      <c r="N446" s="78">
        <f t="shared" ref="N446:N449" si="680">M446*D446</f>
        <v>10200</v>
      </c>
    </row>
    <row r="447" spans="1:14" s="87" customFormat="1" ht="14.25" customHeight="1">
      <c r="A447" s="72">
        <v>43437</v>
      </c>
      <c r="B447" s="73" t="s">
        <v>0</v>
      </c>
      <c r="C447" s="73" t="s">
        <v>56</v>
      </c>
      <c r="D447" s="74">
        <v>100</v>
      </c>
      <c r="E447" s="73" t="s">
        <v>1</v>
      </c>
      <c r="F447" s="73">
        <v>30670</v>
      </c>
      <c r="G447" s="73">
        <v>30735</v>
      </c>
      <c r="H447" s="73">
        <v>30815</v>
      </c>
      <c r="I447" s="75">
        <v>30885</v>
      </c>
      <c r="J447" s="76">
        <f t="shared" si="676"/>
        <v>6500</v>
      </c>
      <c r="K447" s="77">
        <f t="shared" si="677"/>
        <v>8000</v>
      </c>
      <c r="L447" s="77">
        <f t="shared" si="678"/>
        <v>7000</v>
      </c>
      <c r="M447" s="77">
        <f t="shared" si="679"/>
        <v>215</v>
      </c>
      <c r="N447" s="78">
        <f t="shared" si="680"/>
        <v>21500</v>
      </c>
    </row>
    <row r="448" spans="1:14" s="79" customFormat="1" ht="14.25" customHeight="1">
      <c r="A448" s="80">
        <v>43437</v>
      </c>
      <c r="B448" s="81" t="s">
        <v>31</v>
      </c>
      <c r="C448" s="81" t="s">
        <v>53</v>
      </c>
      <c r="D448" s="82">
        <v>200</v>
      </c>
      <c r="E448" s="81" t="s">
        <v>1</v>
      </c>
      <c r="F448" s="81">
        <v>3749</v>
      </c>
      <c r="G448" s="81">
        <v>3774</v>
      </c>
      <c r="H448" s="81"/>
      <c r="I448" s="83"/>
      <c r="J448" s="84">
        <f t="shared" si="676"/>
        <v>5000</v>
      </c>
      <c r="K448" s="85"/>
      <c r="L448" s="85"/>
      <c r="M448" s="85">
        <f t="shared" si="679"/>
        <v>25</v>
      </c>
      <c r="N448" s="86">
        <f t="shared" si="680"/>
        <v>5000</v>
      </c>
    </row>
    <row r="449" spans="1:14" s="87" customFormat="1" ht="14.25" customHeight="1">
      <c r="A449" s="80">
        <v>43437</v>
      </c>
      <c r="B449" s="81" t="s">
        <v>32</v>
      </c>
      <c r="C449" s="81" t="s">
        <v>53</v>
      </c>
      <c r="D449" s="82">
        <v>2500</v>
      </c>
      <c r="E449" s="81" t="s">
        <v>1</v>
      </c>
      <c r="F449" s="81">
        <v>315.75</v>
      </c>
      <c r="G449" s="81">
        <v>312.75</v>
      </c>
      <c r="H449" s="81"/>
      <c r="I449" s="83"/>
      <c r="J449" s="84">
        <f t="shared" si="676"/>
        <v>-7500</v>
      </c>
      <c r="K449" s="85"/>
      <c r="L449" s="85"/>
      <c r="M449" s="85">
        <f t="shared" si="679"/>
        <v>-3</v>
      </c>
      <c r="N449" s="86">
        <f t="shared" si="680"/>
        <v>-7500</v>
      </c>
    </row>
    <row r="450" spans="1:14" s="87" customFormat="1" ht="14.25" customHeight="1">
      <c r="A450" s="72">
        <v>43434</v>
      </c>
      <c r="B450" s="73" t="s">
        <v>5</v>
      </c>
      <c r="C450" s="73" t="s">
        <v>55</v>
      </c>
      <c r="D450" s="74">
        <v>10000</v>
      </c>
      <c r="E450" s="73" t="s">
        <v>1</v>
      </c>
      <c r="F450" s="73">
        <v>179.25</v>
      </c>
      <c r="G450" s="73">
        <v>179.8</v>
      </c>
      <c r="H450" s="73">
        <v>180.5</v>
      </c>
      <c r="I450" s="75">
        <v>181.1</v>
      </c>
      <c r="J450" s="76">
        <f t="shared" ref="J450:J454" si="681">(IF(E450="SHORT",F450-G450,IF(E450="LONG",G450-F450)))*D450</f>
        <v>5500.0000000001137</v>
      </c>
      <c r="K450" s="77">
        <f t="shared" ref="K450:K454" si="682">(IF(E450="SHORT",IF(H450="",0,G450-H450),IF(E450="LONG",IF(H450="",0,H450-G450))))*D450</f>
        <v>6999.9999999998863</v>
      </c>
      <c r="L450" s="77">
        <f t="shared" ref="L450:L454" si="683">(IF(E450="SHORT",IF(I450="",0,H450-I450),IF(E450="LONG",IF(I450="",0,(I450-H450)))))*D450</f>
        <v>5999.9999999999436</v>
      </c>
      <c r="M450" s="77">
        <f t="shared" ref="M450:M454" si="684">(K450+J450+L450)/D450</f>
        <v>1.8499999999999941</v>
      </c>
      <c r="N450" s="78">
        <f t="shared" ref="N450:N454" si="685">M450*D450</f>
        <v>18499.999999999942</v>
      </c>
    </row>
    <row r="451" spans="1:14" s="87" customFormat="1" ht="14.25" customHeight="1">
      <c r="A451" s="80">
        <v>43434</v>
      </c>
      <c r="B451" s="81" t="s">
        <v>0</v>
      </c>
      <c r="C451" s="81" t="s">
        <v>56</v>
      </c>
      <c r="D451" s="82">
        <v>100</v>
      </c>
      <c r="E451" s="81" t="s">
        <v>2</v>
      </c>
      <c r="F451" s="81">
        <v>30212</v>
      </c>
      <c r="G451" s="81">
        <v>30147</v>
      </c>
      <c r="H451" s="81"/>
      <c r="I451" s="83"/>
      <c r="J451" s="84">
        <f t="shared" si="681"/>
        <v>6500</v>
      </c>
      <c r="K451" s="85"/>
      <c r="L451" s="85"/>
      <c r="M451" s="85">
        <f t="shared" si="684"/>
        <v>65</v>
      </c>
      <c r="N451" s="86">
        <f t="shared" si="685"/>
        <v>6500</v>
      </c>
    </row>
    <row r="452" spans="1:14" s="87" customFormat="1" ht="14.25" customHeight="1">
      <c r="A452" s="72">
        <v>43434</v>
      </c>
      <c r="B452" s="73" t="s">
        <v>4</v>
      </c>
      <c r="C452" s="73" t="s">
        <v>56</v>
      </c>
      <c r="D452" s="74">
        <v>30</v>
      </c>
      <c r="E452" s="73" t="s">
        <v>2</v>
      </c>
      <c r="F452" s="73">
        <v>35641</v>
      </c>
      <c r="G452" s="73">
        <v>35541</v>
      </c>
      <c r="H452" s="73">
        <v>35416</v>
      </c>
      <c r="I452" s="75">
        <v>35301</v>
      </c>
      <c r="J452" s="76">
        <f t="shared" si="681"/>
        <v>3000</v>
      </c>
      <c r="K452" s="77">
        <f t="shared" si="682"/>
        <v>3750</v>
      </c>
      <c r="L452" s="77">
        <f t="shared" si="683"/>
        <v>3450</v>
      </c>
      <c r="M452" s="77">
        <f t="shared" si="684"/>
        <v>340</v>
      </c>
      <c r="N452" s="78">
        <f t="shared" si="685"/>
        <v>10200</v>
      </c>
    </row>
    <row r="453" spans="1:14" s="87" customFormat="1" ht="14.25" customHeight="1">
      <c r="A453" s="80">
        <v>43434</v>
      </c>
      <c r="B453" s="81" t="s">
        <v>32</v>
      </c>
      <c r="C453" s="81" t="s">
        <v>53</v>
      </c>
      <c r="D453" s="82">
        <v>2500</v>
      </c>
      <c r="E453" s="81" t="s">
        <v>1</v>
      </c>
      <c r="F453" s="81">
        <v>322</v>
      </c>
      <c r="G453" s="81">
        <v>318.75</v>
      </c>
      <c r="H453" s="81"/>
      <c r="I453" s="83"/>
      <c r="J453" s="84">
        <f t="shared" si="681"/>
        <v>-8125</v>
      </c>
      <c r="K453" s="85"/>
      <c r="L453" s="85"/>
      <c r="M453" s="85">
        <f t="shared" si="684"/>
        <v>-3.25</v>
      </c>
      <c r="N453" s="86">
        <f t="shared" si="685"/>
        <v>-8125</v>
      </c>
    </row>
    <row r="454" spans="1:14" s="87" customFormat="1" ht="14.25" customHeight="1">
      <c r="A454" s="72">
        <v>43434</v>
      </c>
      <c r="B454" s="73" t="s">
        <v>31</v>
      </c>
      <c r="C454" s="73" t="s">
        <v>53</v>
      </c>
      <c r="D454" s="74">
        <v>200</v>
      </c>
      <c r="E454" s="73" t="s">
        <v>2</v>
      </c>
      <c r="F454" s="73">
        <v>3602</v>
      </c>
      <c r="G454" s="73">
        <v>3577</v>
      </c>
      <c r="H454" s="73">
        <v>3542</v>
      </c>
      <c r="I454" s="75">
        <v>3512</v>
      </c>
      <c r="J454" s="76">
        <f t="shared" si="681"/>
        <v>5000</v>
      </c>
      <c r="K454" s="77">
        <f t="shared" si="682"/>
        <v>7000</v>
      </c>
      <c r="L454" s="77">
        <f t="shared" si="683"/>
        <v>6000</v>
      </c>
      <c r="M454" s="77">
        <f t="shared" si="684"/>
        <v>90</v>
      </c>
      <c r="N454" s="78">
        <f t="shared" si="685"/>
        <v>18000</v>
      </c>
    </row>
    <row r="455" spans="1:14" s="87" customFormat="1" ht="14.25" customHeight="1">
      <c r="A455" s="80">
        <v>43433</v>
      </c>
      <c r="B455" s="81" t="s">
        <v>32</v>
      </c>
      <c r="C455" s="81" t="s">
        <v>53</v>
      </c>
      <c r="D455" s="82">
        <v>2500</v>
      </c>
      <c r="E455" s="81" t="s">
        <v>1</v>
      </c>
      <c r="F455" s="81">
        <v>322.3</v>
      </c>
      <c r="G455" s="81">
        <v>319.3</v>
      </c>
      <c r="H455" s="81"/>
      <c r="I455" s="83"/>
      <c r="J455" s="84">
        <f t="shared" ref="J455:J460" si="686">(IF(E455="SHORT",F455-G455,IF(E455="LONG",G455-F455)))*D455</f>
        <v>-7500</v>
      </c>
      <c r="K455" s="85"/>
      <c r="L455" s="85"/>
      <c r="M455" s="85">
        <f t="shared" ref="M455:M460" si="687">(K455+J455+L455)/D455</f>
        <v>-3</v>
      </c>
      <c r="N455" s="86">
        <f t="shared" ref="N455:N460" si="688">M455*D455</f>
        <v>-7500</v>
      </c>
    </row>
    <row r="456" spans="1:14" s="87" customFormat="1" ht="14.25" customHeight="1">
      <c r="A456" s="80">
        <v>43433</v>
      </c>
      <c r="B456" s="81" t="s">
        <v>31</v>
      </c>
      <c r="C456" s="81" t="s">
        <v>53</v>
      </c>
      <c r="D456" s="82">
        <v>200</v>
      </c>
      <c r="E456" s="81" t="s">
        <v>2</v>
      </c>
      <c r="F456" s="81">
        <v>3549</v>
      </c>
      <c r="G456" s="81">
        <v>3524</v>
      </c>
      <c r="H456" s="81">
        <v>3489</v>
      </c>
      <c r="I456" s="83"/>
      <c r="J456" s="84">
        <f t="shared" si="686"/>
        <v>5000</v>
      </c>
      <c r="K456" s="85">
        <f t="shared" ref="K456:K460" si="689">(IF(E456="SHORT",IF(H456="",0,G456-H456),IF(E456="LONG",IF(H456="",0,H456-G456))))*D456</f>
        <v>7000</v>
      </c>
      <c r="L456" s="85"/>
      <c r="M456" s="85">
        <f t="shared" si="687"/>
        <v>60</v>
      </c>
      <c r="N456" s="86">
        <f t="shared" si="688"/>
        <v>12000</v>
      </c>
    </row>
    <row r="457" spans="1:14" s="87" customFormat="1" ht="14.25" customHeight="1">
      <c r="A457" s="80">
        <v>43433</v>
      </c>
      <c r="B457" s="81" t="s">
        <v>5</v>
      </c>
      <c r="C457" s="81" t="s">
        <v>55</v>
      </c>
      <c r="D457" s="82">
        <v>10000</v>
      </c>
      <c r="E457" s="81" t="s">
        <v>1</v>
      </c>
      <c r="F457" s="81">
        <v>178.8</v>
      </c>
      <c r="G457" s="81">
        <v>178.2</v>
      </c>
      <c r="H457" s="81"/>
      <c r="I457" s="83"/>
      <c r="J457" s="84">
        <f t="shared" si="686"/>
        <v>-6000.0000000002274</v>
      </c>
      <c r="K457" s="85">
        <f t="shared" si="689"/>
        <v>0</v>
      </c>
      <c r="L457" s="85"/>
      <c r="M457" s="85">
        <f t="shared" si="687"/>
        <v>-0.60000000000002274</v>
      </c>
      <c r="N457" s="86">
        <f t="shared" si="688"/>
        <v>-6000.0000000002274</v>
      </c>
    </row>
    <row r="458" spans="1:14" s="87" customFormat="1" ht="14.25" customHeight="1">
      <c r="A458" s="80">
        <v>43433</v>
      </c>
      <c r="B458" s="81" t="s">
        <v>3</v>
      </c>
      <c r="C458" s="81" t="s">
        <v>55</v>
      </c>
      <c r="D458" s="82">
        <v>2000</v>
      </c>
      <c r="E458" s="81" t="s">
        <v>2</v>
      </c>
      <c r="F458" s="81">
        <v>429.85</v>
      </c>
      <c r="G458" s="81">
        <v>426.85</v>
      </c>
      <c r="H458" s="81"/>
      <c r="I458" s="83"/>
      <c r="J458" s="84">
        <f t="shared" si="686"/>
        <v>6000</v>
      </c>
      <c r="K458" s="85"/>
      <c r="L458" s="85"/>
      <c r="M458" s="85">
        <f t="shared" si="687"/>
        <v>3</v>
      </c>
      <c r="N458" s="86">
        <f t="shared" si="688"/>
        <v>6000</v>
      </c>
    </row>
    <row r="459" spans="1:14" s="87" customFormat="1" ht="14.25" customHeight="1">
      <c r="A459" s="80">
        <v>43433</v>
      </c>
      <c r="B459" s="81" t="s">
        <v>4</v>
      </c>
      <c r="C459" s="81" t="s">
        <v>56</v>
      </c>
      <c r="D459" s="82">
        <v>30</v>
      </c>
      <c r="E459" s="81" t="s">
        <v>2</v>
      </c>
      <c r="F459" s="81">
        <v>35876</v>
      </c>
      <c r="G459" s="81">
        <v>35776</v>
      </c>
      <c r="H459" s="81">
        <v>35651</v>
      </c>
      <c r="I459" s="83"/>
      <c r="J459" s="84">
        <f t="shared" si="686"/>
        <v>3000</v>
      </c>
      <c r="K459" s="85">
        <f t="shared" si="689"/>
        <v>3750</v>
      </c>
      <c r="L459" s="85"/>
      <c r="M459" s="85">
        <f t="shared" si="687"/>
        <v>225</v>
      </c>
      <c r="N459" s="86">
        <f>M459*D459</f>
        <v>6750</v>
      </c>
    </row>
    <row r="460" spans="1:14" s="87" customFormat="1" ht="14.25" customHeight="1">
      <c r="A460" s="80">
        <v>43433</v>
      </c>
      <c r="B460" s="81" t="s">
        <v>0</v>
      </c>
      <c r="C460" s="81" t="s">
        <v>56</v>
      </c>
      <c r="D460" s="82">
        <v>100</v>
      </c>
      <c r="E460" s="81" t="s">
        <v>2</v>
      </c>
      <c r="F460" s="81">
        <v>30330</v>
      </c>
      <c r="G460" s="81">
        <v>30265</v>
      </c>
      <c r="H460" s="81">
        <v>30185</v>
      </c>
      <c r="I460" s="83"/>
      <c r="J460" s="84">
        <f t="shared" si="686"/>
        <v>6500</v>
      </c>
      <c r="K460" s="85">
        <f t="shared" si="689"/>
        <v>8000</v>
      </c>
      <c r="L460" s="85"/>
      <c r="M460" s="85">
        <f t="shared" si="687"/>
        <v>145</v>
      </c>
      <c r="N460" s="86">
        <f t="shared" si="688"/>
        <v>14500</v>
      </c>
    </row>
    <row r="461" spans="1:14" s="87" customFormat="1" ht="14.25" customHeight="1">
      <c r="A461" s="80">
        <v>43432</v>
      </c>
      <c r="B461" s="81" t="s">
        <v>31</v>
      </c>
      <c r="C461" s="81" t="s">
        <v>53</v>
      </c>
      <c r="D461" s="82">
        <v>200</v>
      </c>
      <c r="E461" s="81" t="s">
        <v>2</v>
      </c>
      <c r="F461" s="81">
        <v>3655</v>
      </c>
      <c r="G461" s="81">
        <v>3630</v>
      </c>
      <c r="H461" s="81">
        <v>3595</v>
      </c>
      <c r="I461" s="83"/>
      <c r="J461" s="84">
        <f t="shared" ref="J461:J467" si="690">(IF(E461="SHORT",F461-G461,IF(E461="LONG",G461-F461)))*D461</f>
        <v>5000</v>
      </c>
      <c r="K461" s="85">
        <f t="shared" ref="K461:K467" si="691">(IF(E461="SHORT",IF(H461="",0,G461-H461),IF(E461="LONG",IF(H461="",0,H461-G461))))*D461</f>
        <v>7000</v>
      </c>
      <c r="L461" s="85"/>
      <c r="M461" s="85">
        <f t="shared" ref="M461:M467" si="692">(K461+J461+L461)/D461</f>
        <v>60</v>
      </c>
      <c r="N461" s="86">
        <f t="shared" ref="N461:N467" si="693">M461*D461</f>
        <v>12000</v>
      </c>
    </row>
    <row r="462" spans="1:14" s="87" customFormat="1" ht="14.25" customHeight="1">
      <c r="A462" s="80">
        <v>43432</v>
      </c>
      <c r="B462" s="81" t="s">
        <v>32</v>
      </c>
      <c r="C462" s="81" t="s">
        <v>53</v>
      </c>
      <c r="D462" s="82">
        <v>2500</v>
      </c>
      <c r="E462" s="81" t="s">
        <v>2</v>
      </c>
      <c r="F462" s="81">
        <v>300.5</v>
      </c>
      <c r="G462" s="81">
        <v>303</v>
      </c>
      <c r="H462" s="81"/>
      <c r="I462" s="83"/>
      <c r="J462" s="84">
        <f t="shared" si="690"/>
        <v>-6250</v>
      </c>
      <c r="K462" s="85"/>
      <c r="L462" s="85"/>
      <c r="M462" s="85">
        <f t="shared" si="692"/>
        <v>-2.5</v>
      </c>
      <c r="N462" s="86">
        <f t="shared" si="693"/>
        <v>-6250</v>
      </c>
    </row>
    <row r="463" spans="1:14" s="87" customFormat="1" ht="14.25" customHeight="1">
      <c r="A463" s="80">
        <v>43432</v>
      </c>
      <c r="B463" s="81" t="s">
        <v>0</v>
      </c>
      <c r="C463" s="81" t="s">
        <v>56</v>
      </c>
      <c r="D463" s="82">
        <v>100</v>
      </c>
      <c r="E463" s="81" t="s">
        <v>2</v>
      </c>
      <c r="F463" s="81">
        <v>30315</v>
      </c>
      <c r="G463" s="81">
        <v>30250</v>
      </c>
      <c r="H463" s="81"/>
      <c r="I463" s="83"/>
      <c r="J463" s="84">
        <f t="shared" si="690"/>
        <v>6500</v>
      </c>
      <c r="K463" s="85"/>
      <c r="L463" s="85"/>
      <c r="M463" s="85">
        <f t="shared" si="692"/>
        <v>65</v>
      </c>
      <c r="N463" s="86">
        <f t="shared" si="693"/>
        <v>6500</v>
      </c>
    </row>
    <row r="464" spans="1:14" s="87" customFormat="1" ht="14.25" customHeight="1">
      <c r="A464" s="80">
        <v>43432</v>
      </c>
      <c r="B464" s="81" t="s">
        <v>4</v>
      </c>
      <c r="C464" s="81" t="s">
        <v>56</v>
      </c>
      <c r="D464" s="82">
        <v>30</v>
      </c>
      <c r="E464" s="81" t="s">
        <v>2</v>
      </c>
      <c r="F464" s="81">
        <v>35831</v>
      </c>
      <c r="G464" s="81">
        <v>35731</v>
      </c>
      <c r="H464" s="81"/>
      <c r="I464" s="83"/>
      <c r="J464" s="84">
        <f t="shared" si="690"/>
        <v>3000</v>
      </c>
      <c r="K464" s="85"/>
      <c r="L464" s="85"/>
      <c r="M464" s="85">
        <f t="shared" si="692"/>
        <v>100</v>
      </c>
      <c r="N464" s="86">
        <f t="shared" si="693"/>
        <v>3000</v>
      </c>
    </row>
    <row r="465" spans="1:14" s="79" customFormat="1" ht="14.25" customHeight="1">
      <c r="A465" s="80">
        <v>43432</v>
      </c>
      <c r="B465" s="81" t="s">
        <v>6</v>
      </c>
      <c r="C465" s="81" t="s">
        <v>55</v>
      </c>
      <c r="D465" s="82">
        <v>10000</v>
      </c>
      <c r="E465" s="81" t="s">
        <v>1</v>
      </c>
      <c r="F465" s="81">
        <v>134.30000000000001</v>
      </c>
      <c r="G465" s="81">
        <v>134.85</v>
      </c>
      <c r="H465" s="81">
        <v>135.55000000000001</v>
      </c>
      <c r="I465" s="83"/>
      <c r="J465" s="84">
        <f t="shared" si="690"/>
        <v>5499.999999999829</v>
      </c>
      <c r="K465" s="85">
        <f t="shared" si="691"/>
        <v>7000.000000000171</v>
      </c>
      <c r="L465" s="85"/>
      <c r="M465" s="85">
        <f t="shared" si="692"/>
        <v>1.25</v>
      </c>
      <c r="N465" s="86">
        <f t="shared" si="693"/>
        <v>12500</v>
      </c>
    </row>
    <row r="466" spans="1:14" s="87" customFormat="1" ht="14.25" customHeight="1">
      <c r="A466" s="80">
        <v>43432</v>
      </c>
      <c r="B466" s="81" t="s">
        <v>49</v>
      </c>
      <c r="C466" s="81" t="s">
        <v>55</v>
      </c>
      <c r="D466" s="82">
        <v>10000</v>
      </c>
      <c r="E466" s="81" t="s">
        <v>2</v>
      </c>
      <c r="F466" s="81">
        <v>135.6</v>
      </c>
      <c r="G466" s="81">
        <v>136.19999999999999</v>
      </c>
      <c r="H466" s="81"/>
      <c r="I466" s="83"/>
      <c r="J466" s="84">
        <f t="shared" si="690"/>
        <v>-5999.9999999999436</v>
      </c>
      <c r="K466" s="85"/>
      <c r="L466" s="85"/>
      <c r="M466" s="85">
        <f t="shared" si="692"/>
        <v>-0.59999999999999432</v>
      </c>
      <c r="N466" s="86">
        <f t="shared" si="693"/>
        <v>-5999.9999999999436</v>
      </c>
    </row>
    <row r="467" spans="1:14" s="87" customFormat="1" ht="14.25" customHeight="1">
      <c r="A467" s="80">
        <v>43432</v>
      </c>
      <c r="B467" s="81" t="s">
        <v>3</v>
      </c>
      <c r="C467" s="81" t="s">
        <v>55</v>
      </c>
      <c r="D467" s="82">
        <v>2000</v>
      </c>
      <c r="E467" s="81" t="s">
        <v>1</v>
      </c>
      <c r="F467" s="81">
        <v>427.05</v>
      </c>
      <c r="G467" s="81">
        <v>430.05</v>
      </c>
      <c r="H467" s="81">
        <v>433.8</v>
      </c>
      <c r="I467" s="83"/>
      <c r="J467" s="84">
        <f t="shared" si="690"/>
        <v>6000</v>
      </c>
      <c r="K467" s="85">
        <f t="shared" si="691"/>
        <v>7500</v>
      </c>
      <c r="L467" s="85"/>
      <c r="M467" s="85">
        <f t="shared" si="692"/>
        <v>6.75</v>
      </c>
      <c r="N467" s="86">
        <f t="shared" si="693"/>
        <v>13500</v>
      </c>
    </row>
    <row r="468" spans="1:14" s="87" customFormat="1" ht="14.25" customHeight="1">
      <c r="A468" s="80">
        <v>43431</v>
      </c>
      <c r="B468" s="81" t="s">
        <v>31</v>
      </c>
      <c r="C468" s="81" t="s">
        <v>53</v>
      </c>
      <c r="D468" s="82">
        <v>200</v>
      </c>
      <c r="E468" s="81" t="s">
        <v>2</v>
      </c>
      <c r="F468" s="81">
        <v>3648</v>
      </c>
      <c r="G468" s="81">
        <v>3623</v>
      </c>
      <c r="H468" s="81"/>
      <c r="I468" s="83"/>
      <c r="J468" s="84">
        <f t="shared" ref="J468" si="694">(IF(E468="SHORT",F468-G468,IF(E468="LONG",G468-F468)))*D468</f>
        <v>5000</v>
      </c>
      <c r="K468" s="85"/>
      <c r="L468" s="85"/>
      <c r="M468" s="85">
        <f t="shared" ref="M468" si="695">(K468+J468+L468)/D468</f>
        <v>25</v>
      </c>
      <c r="N468" s="86">
        <f t="shared" ref="N468" si="696">M468*D468</f>
        <v>5000</v>
      </c>
    </row>
    <row r="469" spans="1:14" s="87" customFormat="1" ht="14.25" customHeight="1">
      <c r="A469" s="80">
        <v>43431</v>
      </c>
      <c r="B469" s="81" t="s">
        <v>49</v>
      </c>
      <c r="C469" s="81" t="s">
        <v>55</v>
      </c>
      <c r="D469" s="82">
        <v>10000</v>
      </c>
      <c r="E469" s="81" t="s">
        <v>2</v>
      </c>
      <c r="F469" s="81">
        <v>136.69999999999999</v>
      </c>
      <c r="G469" s="81">
        <v>136.15</v>
      </c>
      <c r="H469" s="81"/>
      <c r="I469" s="83"/>
      <c r="J469" s="84">
        <f t="shared" ref="J469:J474" si="697">(IF(E469="SHORT",F469-G469,IF(E469="LONG",G469-F469)))*D469</f>
        <v>5499.999999999829</v>
      </c>
      <c r="K469" s="85"/>
      <c r="L469" s="85"/>
      <c r="M469" s="85">
        <f t="shared" ref="M469:M474" si="698">(K469+J469+L469)/D469</f>
        <v>0.54999999999998295</v>
      </c>
      <c r="N469" s="86">
        <f t="shared" ref="N469:N474" si="699">M469*D469</f>
        <v>5499.999999999829</v>
      </c>
    </row>
    <row r="470" spans="1:14" s="87" customFormat="1" ht="14.25" customHeight="1">
      <c r="A470" s="80">
        <v>43431</v>
      </c>
      <c r="B470" s="81" t="s">
        <v>3</v>
      </c>
      <c r="C470" s="81" t="s">
        <v>55</v>
      </c>
      <c r="D470" s="82">
        <v>2000</v>
      </c>
      <c r="E470" s="81" t="s">
        <v>2</v>
      </c>
      <c r="F470" s="81">
        <v>427</v>
      </c>
      <c r="G470" s="81">
        <v>424</v>
      </c>
      <c r="H470" s="81"/>
      <c r="I470" s="83"/>
      <c r="J470" s="84">
        <f>(IF(E470="SHORT",F470-G470,IF(E470="LONG",G470-F470)))*D470</f>
        <v>6000</v>
      </c>
      <c r="K470" s="85"/>
      <c r="L470" s="85"/>
      <c r="M470" s="85">
        <f t="shared" si="698"/>
        <v>3</v>
      </c>
      <c r="N470" s="86">
        <f t="shared" si="699"/>
        <v>6000</v>
      </c>
    </row>
    <row r="471" spans="1:14" s="87" customFormat="1" ht="14.25" customHeight="1">
      <c r="A471" s="72">
        <v>43431</v>
      </c>
      <c r="B471" s="73" t="s">
        <v>6</v>
      </c>
      <c r="C471" s="73" t="s">
        <v>55</v>
      </c>
      <c r="D471" s="74">
        <v>10000</v>
      </c>
      <c r="E471" s="73" t="s">
        <v>2</v>
      </c>
      <c r="F471" s="73">
        <v>135.55000000000001</v>
      </c>
      <c r="G471" s="73">
        <v>135</v>
      </c>
      <c r="H471" s="73">
        <v>134.30000000000001</v>
      </c>
      <c r="I471" s="75">
        <v>133.69999999999999</v>
      </c>
      <c r="J471" s="76">
        <f t="shared" si="697"/>
        <v>5500.0000000001137</v>
      </c>
      <c r="K471" s="77">
        <f t="shared" ref="K471:K472" si="700">(IF(E471="SHORT",IF(H471="",0,G471-H471),IF(E471="LONG",IF(H471="",0,H471-G471))))*D471</f>
        <v>6999.9999999998863</v>
      </c>
      <c r="L471" s="77">
        <f t="shared" ref="L471" si="701">(IF(E471="SHORT",IF(I471="",0,H471-I471),IF(E471="LONG",IF(I471="",0,(I471-H471)))))*D471</f>
        <v>6000.0000000002274</v>
      </c>
      <c r="M471" s="77">
        <f t="shared" si="698"/>
        <v>1.8500000000000225</v>
      </c>
      <c r="N471" s="78">
        <f t="shared" si="699"/>
        <v>18500.000000000226</v>
      </c>
    </row>
    <row r="472" spans="1:14" s="87" customFormat="1" ht="14.25" customHeight="1">
      <c r="A472" s="80">
        <v>43431</v>
      </c>
      <c r="B472" s="81" t="s">
        <v>4</v>
      </c>
      <c r="C472" s="81" t="s">
        <v>56</v>
      </c>
      <c r="D472" s="82">
        <v>30</v>
      </c>
      <c r="E472" s="81" t="s">
        <v>2</v>
      </c>
      <c r="F472" s="81">
        <v>36076</v>
      </c>
      <c r="G472" s="81">
        <v>35976</v>
      </c>
      <c r="H472" s="81">
        <v>35846</v>
      </c>
      <c r="I472" s="83"/>
      <c r="J472" s="84">
        <f t="shared" si="697"/>
        <v>3000</v>
      </c>
      <c r="K472" s="85">
        <f t="shared" si="700"/>
        <v>3900</v>
      </c>
      <c r="L472" s="85"/>
      <c r="M472" s="85">
        <f t="shared" si="698"/>
        <v>230</v>
      </c>
      <c r="N472" s="86">
        <f t="shared" si="699"/>
        <v>6900</v>
      </c>
    </row>
    <row r="473" spans="1:14" s="87" customFormat="1" ht="14.25" customHeight="1">
      <c r="A473" s="80">
        <v>43431</v>
      </c>
      <c r="B473" s="81" t="s">
        <v>0</v>
      </c>
      <c r="C473" s="81" t="s">
        <v>56</v>
      </c>
      <c r="D473" s="82">
        <v>100</v>
      </c>
      <c r="E473" s="81" t="s">
        <v>1</v>
      </c>
      <c r="F473" s="81">
        <v>30580</v>
      </c>
      <c r="G473" s="81">
        <v>30505</v>
      </c>
      <c r="H473" s="81"/>
      <c r="I473" s="83"/>
      <c r="J473" s="84">
        <f t="shared" si="697"/>
        <v>-7500</v>
      </c>
      <c r="K473" s="85"/>
      <c r="L473" s="85"/>
      <c r="M473" s="85">
        <f t="shared" si="698"/>
        <v>-75</v>
      </c>
      <c r="N473" s="86">
        <f t="shared" si="699"/>
        <v>-7500</v>
      </c>
    </row>
    <row r="474" spans="1:14" s="79" customFormat="1" ht="14.25" customHeight="1">
      <c r="A474" s="80">
        <v>43431</v>
      </c>
      <c r="B474" s="81" t="s">
        <v>32</v>
      </c>
      <c r="C474" s="81" t="s">
        <v>53</v>
      </c>
      <c r="D474" s="82">
        <v>2500</v>
      </c>
      <c r="E474" s="81" t="s">
        <v>2</v>
      </c>
      <c r="F474" s="81">
        <v>292.89999999999998</v>
      </c>
      <c r="G474" s="81">
        <v>295.39999999999998</v>
      </c>
      <c r="H474" s="81"/>
      <c r="I474" s="83"/>
      <c r="J474" s="84">
        <f t="shared" si="697"/>
        <v>-6250</v>
      </c>
      <c r="K474" s="85"/>
      <c r="L474" s="85"/>
      <c r="M474" s="85">
        <f t="shared" si="698"/>
        <v>-2.5</v>
      </c>
      <c r="N474" s="86">
        <f t="shared" si="699"/>
        <v>-6250</v>
      </c>
    </row>
    <row r="475" spans="1:14" s="87" customFormat="1" ht="14.25" customHeight="1">
      <c r="A475" s="80">
        <v>43430</v>
      </c>
      <c r="B475" s="81" t="s">
        <v>31</v>
      </c>
      <c r="C475" s="81" t="s">
        <v>53</v>
      </c>
      <c r="D475" s="82">
        <v>200</v>
      </c>
      <c r="E475" s="81" t="s">
        <v>1</v>
      </c>
      <c r="F475" s="81">
        <v>3637</v>
      </c>
      <c r="G475" s="81">
        <v>3662</v>
      </c>
      <c r="H475" s="81">
        <v>3697</v>
      </c>
      <c r="I475" s="83"/>
      <c r="J475" s="84">
        <f t="shared" ref="J475:J478" si="702">(IF(E475="SHORT",F475-G475,IF(E475="LONG",G475-F475)))*D475</f>
        <v>5000</v>
      </c>
      <c r="K475" s="85">
        <f t="shared" ref="K475" si="703">(IF(E475="SHORT",IF(H475="",0,G475-H475),IF(E475="LONG",IF(H475="",0,H475-G475))))*D475</f>
        <v>7000</v>
      </c>
      <c r="L475" s="85"/>
      <c r="M475" s="85">
        <f t="shared" ref="M475:M478" si="704">(K475+J475+L475)/D475</f>
        <v>60</v>
      </c>
      <c r="N475" s="86">
        <f t="shared" ref="N475:N478" si="705">M475*D475</f>
        <v>12000</v>
      </c>
    </row>
    <row r="476" spans="1:14" s="87" customFormat="1" ht="14.25" customHeight="1">
      <c r="A476" s="80">
        <v>43430</v>
      </c>
      <c r="B476" s="81" t="s">
        <v>4</v>
      </c>
      <c r="C476" s="81" t="s">
        <v>56</v>
      </c>
      <c r="D476" s="82">
        <v>30</v>
      </c>
      <c r="E476" s="81" t="s">
        <v>1</v>
      </c>
      <c r="F476" s="81">
        <v>36352</v>
      </c>
      <c r="G476" s="81">
        <v>36227</v>
      </c>
      <c r="H476" s="81"/>
      <c r="I476" s="83"/>
      <c r="J476" s="84">
        <f t="shared" si="702"/>
        <v>-3750</v>
      </c>
      <c r="K476" s="85"/>
      <c r="L476" s="85"/>
      <c r="M476" s="85">
        <f t="shared" si="704"/>
        <v>-125</v>
      </c>
      <c r="N476" s="86">
        <f t="shared" si="705"/>
        <v>-3750</v>
      </c>
    </row>
    <row r="477" spans="1:14" s="79" customFormat="1" ht="14.25" customHeight="1">
      <c r="A477" s="80">
        <v>43430</v>
      </c>
      <c r="B477" s="81" t="s">
        <v>0</v>
      </c>
      <c r="C477" s="81" t="s">
        <v>56</v>
      </c>
      <c r="D477" s="82">
        <v>100</v>
      </c>
      <c r="E477" s="81" t="s">
        <v>2</v>
      </c>
      <c r="F477" s="81">
        <v>30569</v>
      </c>
      <c r="G477" s="81">
        <v>30639</v>
      </c>
      <c r="H477" s="81"/>
      <c r="I477" s="83"/>
      <c r="J477" s="84">
        <f t="shared" si="702"/>
        <v>-7000</v>
      </c>
      <c r="K477" s="85"/>
      <c r="L477" s="85"/>
      <c r="M477" s="85">
        <f t="shared" si="704"/>
        <v>-70</v>
      </c>
      <c r="N477" s="86">
        <f t="shared" si="705"/>
        <v>-7000</v>
      </c>
    </row>
    <row r="478" spans="1:14" s="87" customFormat="1" ht="14.25" customHeight="1">
      <c r="A478" s="80">
        <v>43430</v>
      </c>
      <c r="B478" s="81" t="s">
        <v>49</v>
      </c>
      <c r="C478" s="81" t="s">
        <v>55</v>
      </c>
      <c r="D478" s="82">
        <v>10000</v>
      </c>
      <c r="E478" s="81" t="s">
        <v>2</v>
      </c>
      <c r="F478" s="81">
        <v>136.94999999999999</v>
      </c>
      <c r="G478" s="81">
        <v>136.4</v>
      </c>
      <c r="H478" s="81"/>
      <c r="I478" s="83"/>
      <c r="J478" s="84">
        <f t="shared" si="702"/>
        <v>5499.999999999829</v>
      </c>
      <c r="K478" s="85"/>
      <c r="L478" s="85"/>
      <c r="M478" s="85">
        <f t="shared" si="704"/>
        <v>0.54999999999998295</v>
      </c>
      <c r="N478" s="86">
        <f t="shared" si="705"/>
        <v>5499.999999999829</v>
      </c>
    </row>
    <row r="479" spans="1:14" s="87" customFormat="1" ht="14.25" customHeight="1">
      <c r="A479" s="80">
        <v>43426</v>
      </c>
      <c r="B479" s="81" t="s">
        <v>31</v>
      </c>
      <c r="C479" s="81" t="s">
        <v>53</v>
      </c>
      <c r="D479" s="82">
        <v>200</v>
      </c>
      <c r="E479" s="81" t="s">
        <v>2</v>
      </c>
      <c r="F479" s="81">
        <v>3847</v>
      </c>
      <c r="G479" s="81">
        <v>3822</v>
      </c>
      <c r="H479" s="81"/>
      <c r="I479" s="83"/>
      <c r="J479" s="84">
        <f t="shared" ref="J479:J484" si="706">(IF(E479="SHORT",F479-G479,IF(E479="LONG",G479-F479)))*D479</f>
        <v>5000</v>
      </c>
      <c r="K479" s="85"/>
      <c r="L479" s="85"/>
      <c r="M479" s="85">
        <f t="shared" ref="M479:M484" si="707">(K479+J479+L479)/D479</f>
        <v>25</v>
      </c>
      <c r="N479" s="86">
        <f t="shared" ref="N479:N484" si="708">M479*D479</f>
        <v>5000</v>
      </c>
    </row>
    <row r="480" spans="1:14" s="79" customFormat="1" ht="14.25" customHeight="1">
      <c r="A480" s="72">
        <v>43426</v>
      </c>
      <c r="B480" s="73" t="s">
        <v>0</v>
      </c>
      <c r="C480" s="73" t="s">
        <v>56</v>
      </c>
      <c r="D480" s="74">
        <v>100</v>
      </c>
      <c r="E480" s="73" t="s">
        <v>2</v>
      </c>
      <c r="F480" s="73">
        <v>30798</v>
      </c>
      <c r="G480" s="73">
        <v>30733</v>
      </c>
      <c r="H480" s="73">
        <v>30653</v>
      </c>
      <c r="I480" s="75">
        <v>30578</v>
      </c>
      <c r="J480" s="76">
        <f t="shared" si="706"/>
        <v>6500</v>
      </c>
      <c r="K480" s="77">
        <f t="shared" ref="K480:K483" si="709">(IF(E480="SHORT",IF(H480="",0,G480-H480),IF(E480="LONG",IF(H480="",0,H480-G480))))*D480</f>
        <v>8000</v>
      </c>
      <c r="L480" s="77">
        <f t="shared" ref="L480:L483" si="710">(IF(E480="SHORT",IF(I480="",0,H480-I480),IF(E480="LONG",IF(I480="",0,(I480-H480)))))*D480</f>
        <v>7500</v>
      </c>
      <c r="M480" s="77">
        <f t="shared" si="707"/>
        <v>220</v>
      </c>
      <c r="N480" s="78">
        <f t="shared" si="708"/>
        <v>22000</v>
      </c>
    </row>
    <row r="481" spans="1:14" s="87" customFormat="1" ht="14.25" customHeight="1">
      <c r="A481" s="80">
        <v>43426</v>
      </c>
      <c r="B481" s="81" t="s">
        <v>4</v>
      </c>
      <c r="C481" s="81" t="s">
        <v>56</v>
      </c>
      <c r="D481" s="82">
        <v>30</v>
      </c>
      <c r="E481" s="81" t="s">
        <v>2</v>
      </c>
      <c r="F481" s="81">
        <v>36859</v>
      </c>
      <c r="G481" s="81">
        <v>36759</v>
      </c>
      <c r="H481" s="81">
        <v>36634</v>
      </c>
      <c r="I481" s="83"/>
      <c r="J481" s="84">
        <f t="shared" si="706"/>
        <v>3000</v>
      </c>
      <c r="K481" s="85">
        <f t="shared" si="709"/>
        <v>3750</v>
      </c>
      <c r="L481" s="85"/>
      <c r="M481" s="85">
        <f t="shared" si="707"/>
        <v>225</v>
      </c>
      <c r="N481" s="86">
        <f t="shared" si="708"/>
        <v>6750</v>
      </c>
    </row>
    <row r="482" spans="1:14" s="87" customFormat="1" ht="14.25" customHeight="1">
      <c r="A482" s="80">
        <v>43426</v>
      </c>
      <c r="B482" s="81" t="s">
        <v>49</v>
      </c>
      <c r="C482" s="81" t="s">
        <v>55</v>
      </c>
      <c r="D482" s="82">
        <v>10000</v>
      </c>
      <c r="E482" s="81" t="s">
        <v>2</v>
      </c>
      <c r="F482" s="81">
        <v>139.05000000000001</v>
      </c>
      <c r="G482" s="81">
        <v>138.5</v>
      </c>
      <c r="H482" s="81">
        <v>137.80000000000001</v>
      </c>
      <c r="I482" s="83"/>
      <c r="J482" s="84">
        <f t="shared" si="706"/>
        <v>5500.0000000001137</v>
      </c>
      <c r="K482" s="85">
        <f t="shared" si="709"/>
        <v>6999.9999999998863</v>
      </c>
      <c r="L482" s="85"/>
      <c r="M482" s="85">
        <f t="shared" si="707"/>
        <v>1.25</v>
      </c>
      <c r="N482" s="86">
        <f t="shared" si="708"/>
        <v>12500</v>
      </c>
    </row>
    <row r="483" spans="1:14" s="79" customFormat="1" ht="14.25" customHeight="1">
      <c r="A483" s="72">
        <v>43426</v>
      </c>
      <c r="B483" s="73" t="s">
        <v>6</v>
      </c>
      <c r="C483" s="73" t="s">
        <v>55</v>
      </c>
      <c r="D483" s="74">
        <v>10000</v>
      </c>
      <c r="E483" s="73" t="s">
        <v>2</v>
      </c>
      <c r="F483" s="73">
        <v>141.19999999999999</v>
      </c>
      <c r="G483" s="73">
        <v>140.65</v>
      </c>
      <c r="H483" s="73">
        <v>139.94999999999999</v>
      </c>
      <c r="I483" s="75">
        <v>139.30000000000001</v>
      </c>
      <c r="J483" s="76">
        <f t="shared" si="706"/>
        <v>5499.999999999829</v>
      </c>
      <c r="K483" s="77">
        <f t="shared" si="709"/>
        <v>7000.000000000171</v>
      </c>
      <c r="L483" s="77">
        <f t="shared" si="710"/>
        <v>6499.9999999997726</v>
      </c>
      <c r="M483" s="77">
        <f t="shared" si="707"/>
        <v>1.8999999999999775</v>
      </c>
      <c r="N483" s="78">
        <f t="shared" si="708"/>
        <v>18999.999999999774</v>
      </c>
    </row>
    <row r="484" spans="1:14" s="87" customFormat="1" ht="14.25" customHeight="1">
      <c r="A484" s="80">
        <v>43426</v>
      </c>
      <c r="B484" s="81" t="s">
        <v>5</v>
      </c>
      <c r="C484" s="81" t="s">
        <v>55</v>
      </c>
      <c r="D484" s="82">
        <v>10000</v>
      </c>
      <c r="E484" s="81" t="s">
        <v>1</v>
      </c>
      <c r="F484" s="81">
        <v>187.15</v>
      </c>
      <c r="G484" s="81">
        <v>187.65</v>
      </c>
      <c r="H484" s="81"/>
      <c r="I484" s="83"/>
      <c r="J484" s="84">
        <f t="shared" si="706"/>
        <v>5000</v>
      </c>
      <c r="K484" s="85"/>
      <c r="L484" s="85"/>
      <c r="M484" s="85">
        <f t="shared" si="707"/>
        <v>0.5</v>
      </c>
      <c r="N484" s="86">
        <f t="shared" si="708"/>
        <v>5000</v>
      </c>
    </row>
    <row r="485" spans="1:14" s="87" customFormat="1" ht="14.25" customHeight="1">
      <c r="A485" s="80">
        <v>43425</v>
      </c>
      <c r="B485" s="81" t="s">
        <v>31</v>
      </c>
      <c r="C485" s="81" t="s">
        <v>53</v>
      </c>
      <c r="D485" s="82">
        <v>200</v>
      </c>
      <c r="E485" s="81" t="s">
        <v>1</v>
      </c>
      <c r="F485" s="81">
        <v>3889</v>
      </c>
      <c r="G485" s="81">
        <v>3914</v>
      </c>
      <c r="H485" s="81"/>
      <c r="I485" s="83"/>
      <c r="J485" s="84">
        <f t="shared" ref="J485:J488" si="711">(IF(E485="SHORT",F485-G485,IF(E485="LONG",G485-F485)))*D485</f>
        <v>5000</v>
      </c>
      <c r="K485" s="85"/>
      <c r="L485" s="85"/>
      <c r="M485" s="85">
        <f t="shared" ref="M485:M488" si="712">(K485+J485+L485)/D485</f>
        <v>25</v>
      </c>
      <c r="N485" s="86">
        <f t="shared" ref="N485:N488" si="713">M485*D485</f>
        <v>5000</v>
      </c>
    </row>
    <row r="486" spans="1:14" s="87" customFormat="1" ht="14.25" customHeight="1">
      <c r="A486" s="72">
        <v>43425</v>
      </c>
      <c r="B486" s="73" t="s">
        <v>32</v>
      </c>
      <c r="C486" s="73" t="s">
        <v>53</v>
      </c>
      <c r="D486" s="74">
        <v>2500</v>
      </c>
      <c r="E486" s="73" t="s">
        <v>2</v>
      </c>
      <c r="F486" s="73">
        <v>338.9</v>
      </c>
      <c r="G486" s="73">
        <v>335.9</v>
      </c>
      <c r="H486" s="73">
        <v>332.15</v>
      </c>
      <c r="I486" s="75">
        <v>328.9</v>
      </c>
      <c r="J486" s="76">
        <f t="shared" si="711"/>
        <v>7500</v>
      </c>
      <c r="K486" s="77">
        <f t="shared" ref="K486" si="714">(IF(E486="SHORT",IF(H486="",0,G486-H486),IF(E486="LONG",IF(H486="",0,H486-G486))))*D486</f>
        <v>9375</v>
      </c>
      <c r="L486" s="77">
        <f t="shared" ref="L486" si="715">(IF(E486="SHORT",IF(I486="",0,H486-I486),IF(E486="LONG",IF(I486="",0,(I486-H486)))))*D486</f>
        <v>8125</v>
      </c>
      <c r="M486" s="77">
        <f t="shared" si="712"/>
        <v>10</v>
      </c>
      <c r="N486" s="78">
        <f t="shared" si="713"/>
        <v>25000</v>
      </c>
    </row>
    <row r="487" spans="1:14" s="87" customFormat="1" ht="14.25" customHeight="1">
      <c r="A487" s="80">
        <v>43425</v>
      </c>
      <c r="B487" s="81" t="s">
        <v>6</v>
      </c>
      <c r="C487" s="81" t="s">
        <v>55</v>
      </c>
      <c r="D487" s="82">
        <v>10000</v>
      </c>
      <c r="E487" s="81" t="s">
        <v>1</v>
      </c>
      <c r="F487" s="81">
        <v>140.30000000000001</v>
      </c>
      <c r="G487" s="81">
        <v>139.69999999999999</v>
      </c>
      <c r="H487" s="81"/>
      <c r="I487" s="83"/>
      <c r="J487" s="84">
        <f t="shared" si="711"/>
        <v>-6000.0000000002274</v>
      </c>
      <c r="K487" s="85"/>
      <c r="L487" s="85"/>
      <c r="M487" s="85">
        <f t="shared" si="712"/>
        <v>-0.60000000000002274</v>
      </c>
      <c r="N487" s="86">
        <f t="shared" si="713"/>
        <v>-6000.0000000002274</v>
      </c>
    </row>
    <row r="488" spans="1:14" s="87" customFormat="1" ht="14.25" customHeight="1">
      <c r="A488" s="80">
        <v>43425</v>
      </c>
      <c r="B488" s="81" t="s">
        <v>48</v>
      </c>
      <c r="C488" s="81" t="s">
        <v>55</v>
      </c>
      <c r="D488" s="82">
        <v>500</v>
      </c>
      <c r="E488" s="81" t="s">
        <v>1</v>
      </c>
      <c r="F488" s="81">
        <v>789.75</v>
      </c>
      <c r="G488" s="81">
        <v>782.75</v>
      </c>
      <c r="H488" s="81"/>
      <c r="I488" s="83"/>
      <c r="J488" s="84">
        <f t="shared" si="711"/>
        <v>-3500</v>
      </c>
      <c r="K488" s="85"/>
      <c r="L488" s="85"/>
      <c r="M488" s="85">
        <f t="shared" si="712"/>
        <v>-7</v>
      </c>
      <c r="N488" s="86">
        <f t="shared" si="713"/>
        <v>-3500</v>
      </c>
    </row>
    <row r="489" spans="1:14" s="87" customFormat="1" ht="14.25" customHeight="1">
      <c r="A489" s="72">
        <v>43424</v>
      </c>
      <c r="B489" s="73" t="s">
        <v>31</v>
      </c>
      <c r="C489" s="73" t="s">
        <v>53</v>
      </c>
      <c r="D489" s="74">
        <v>200</v>
      </c>
      <c r="E489" s="73" t="s">
        <v>2</v>
      </c>
      <c r="F489" s="73">
        <v>4073</v>
      </c>
      <c r="G489" s="73">
        <v>4048</v>
      </c>
      <c r="H489" s="73">
        <v>4013</v>
      </c>
      <c r="I489" s="75">
        <v>3983</v>
      </c>
      <c r="J489" s="76">
        <f t="shared" ref="J489:J494" si="716">(IF(E489="SHORT",F489-G489,IF(E489="LONG",G489-F489)))*D489</f>
        <v>5000</v>
      </c>
      <c r="K489" s="77">
        <f t="shared" ref="K489:K492" si="717">(IF(E489="SHORT",IF(H489="",0,G489-H489),IF(E489="LONG",IF(H489="",0,H489-G489))))*D489</f>
        <v>7000</v>
      </c>
      <c r="L489" s="77">
        <f t="shared" ref="L489" si="718">(IF(E489="SHORT",IF(I489="",0,H489-I489),IF(E489="LONG",IF(I489="",0,(I489-H489)))))*D489</f>
        <v>6000</v>
      </c>
      <c r="M489" s="77">
        <f t="shared" ref="M489:M494" si="719">(K489+J489+L489)/D489</f>
        <v>90</v>
      </c>
      <c r="N489" s="78">
        <f t="shared" ref="N489:N494" si="720">M489*D489</f>
        <v>18000</v>
      </c>
    </row>
    <row r="490" spans="1:14" s="87" customFormat="1" ht="14.25" customHeight="1">
      <c r="A490" s="80">
        <v>43424</v>
      </c>
      <c r="B490" s="81" t="s">
        <v>0</v>
      </c>
      <c r="C490" s="81" t="s">
        <v>56</v>
      </c>
      <c r="D490" s="82">
        <v>100</v>
      </c>
      <c r="E490" s="81" t="s">
        <v>1</v>
      </c>
      <c r="F490" s="81">
        <v>30864</v>
      </c>
      <c r="G490" s="81">
        <v>30929</v>
      </c>
      <c r="H490" s="81"/>
      <c r="I490" s="83"/>
      <c r="J490" s="84">
        <f t="shared" si="716"/>
        <v>6500</v>
      </c>
      <c r="K490" s="85"/>
      <c r="L490" s="85"/>
      <c r="M490" s="85">
        <f t="shared" si="719"/>
        <v>65</v>
      </c>
      <c r="N490" s="86">
        <f t="shared" si="720"/>
        <v>6500</v>
      </c>
    </row>
    <row r="491" spans="1:14" s="87" customFormat="1" ht="14.25" customHeight="1">
      <c r="A491" s="80">
        <v>43424</v>
      </c>
      <c r="B491" s="81" t="s">
        <v>4</v>
      </c>
      <c r="C491" s="81" t="s">
        <v>56</v>
      </c>
      <c r="D491" s="82">
        <v>30</v>
      </c>
      <c r="E491" s="81" t="s">
        <v>1</v>
      </c>
      <c r="F491" s="81">
        <v>36839</v>
      </c>
      <c r="G491" s="81">
        <v>36939</v>
      </c>
      <c r="H491" s="81"/>
      <c r="I491" s="83"/>
      <c r="J491" s="84">
        <f t="shared" si="716"/>
        <v>3000</v>
      </c>
      <c r="K491" s="85"/>
      <c r="L491" s="85"/>
      <c r="M491" s="85">
        <f t="shared" si="719"/>
        <v>100</v>
      </c>
      <c r="N491" s="86">
        <f t="shared" si="720"/>
        <v>3000</v>
      </c>
    </row>
    <row r="492" spans="1:14" s="79" customFormat="1" ht="14.25" customHeight="1">
      <c r="A492" s="80">
        <v>43424</v>
      </c>
      <c r="B492" s="81" t="s">
        <v>3</v>
      </c>
      <c r="C492" s="81" t="s">
        <v>55</v>
      </c>
      <c r="D492" s="82">
        <v>2000</v>
      </c>
      <c r="E492" s="81" t="s">
        <v>1</v>
      </c>
      <c r="F492" s="81">
        <v>441.4</v>
      </c>
      <c r="G492" s="81">
        <v>444.4</v>
      </c>
      <c r="H492" s="81">
        <v>448.15</v>
      </c>
      <c r="I492" s="83"/>
      <c r="J492" s="84">
        <f t="shared" si="716"/>
        <v>6000</v>
      </c>
      <c r="K492" s="85">
        <f t="shared" si="717"/>
        <v>7500</v>
      </c>
      <c r="L492" s="85"/>
      <c r="M492" s="85">
        <f t="shared" si="719"/>
        <v>6.75</v>
      </c>
      <c r="N492" s="86">
        <f t="shared" si="720"/>
        <v>13500</v>
      </c>
    </row>
    <row r="493" spans="1:14" s="87" customFormat="1" ht="14.25" customHeight="1">
      <c r="A493" s="80">
        <v>43424</v>
      </c>
      <c r="B493" s="81" t="s">
        <v>49</v>
      </c>
      <c r="C493" s="81" t="s">
        <v>55</v>
      </c>
      <c r="D493" s="82">
        <v>10000</v>
      </c>
      <c r="E493" s="81" t="s">
        <v>1</v>
      </c>
      <c r="F493" s="81">
        <v>137.75</v>
      </c>
      <c r="G493" s="81">
        <v>138.30000000000001</v>
      </c>
      <c r="H493" s="81"/>
      <c r="I493" s="83"/>
      <c r="J493" s="84">
        <f t="shared" si="716"/>
        <v>5500.0000000001137</v>
      </c>
      <c r="K493" s="85"/>
      <c r="L493" s="85"/>
      <c r="M493" s="85">
        <f t="shared" si="719"/>
        <v>0.55000000000001137</v>
      </c>
      <c r="N493" s="86">
        <f t="shared" si="720"/>
        <v>5500.0000000001137</v>
      </c>
    </row>
    <row r="494" spans="1:14" s="87" customFormat="1" ht="14.25" customHeight="1">
      <c r="A494" s="80">
        <v>43424</v>
      </c>
      <c r="B494" s="81" t="s">
        <v>48</v>
      </c>
      <c r="C494" s="81" t="s">
        <v>55</v>
      </c>
      <c r="D494" s="82">
        <v>500</v>
      </c>
      <c r="E494" s="81" t="s">
        <v>1</v>
      </c>
      <c r="F494" s="81">
        <v>800.05</v>
      </c>
      <c r="G494" s="81">
        <v>806.05</v>
      </c>
      <c r="H494" s="81"/>
      <c r="I494" s="83"/>
      <c r="J494" s="84">
        <f t="shared" si="716"/>
        <v>3000</v>
      </c>
      <c r="K494" s="85"/>
      <c r="L494" s="85"/>
      <c r="M494" s="85">
        <f t="shared" si="719"/>
        <v>6</v>
      </c>
      <c r="N494" s="86">
        <f t="shared" si="720"/>
        <v>3000</v>
      </c>
    </row>
    <row r="495" spans="1:14" s="79" customFormat="1" ht="14.25" customHeight="1">
      <c r="A495" s="80">
        <v>43423</v>
      </c>
      <c r="B495" s="81" t="s">
        <v>48</v>
      </c>
      <c r="C495" s="81" t="s">
        <v>55</v>
      </c>
      <c r="D495" s="82">
        <v>500</v>
      </c>
      <c r="E495" s="81" t="s">
        <v>1</v>
      </c>
      <c r="F495" s="81">
        <v>803.25</v>
      </c>
      <c r="G495" s="81">
        <v>796.25</v>
      </c>
      <c r="H495" s="81"/>
      <c r="I495" s="83"/>
      <c r="J495" s="84">
        <f t="shared" ref="J495:J502" si="721">(IF(E495="SHORT",F495-G495,IF(E495="LONG",G495-F495)))*D495</f>
        <v>-3500</v>
      </c>
      <c r="K495" s="85"/>
      <c r="L495" s="85"/>
      <c r="M495" s="85">
        <f t="shared" ref="M495:M502" si="722">(K495+J495+L495)/D495</f>
        <v>-7</v>
      </c>
      <c r="N495" s="86">
        <f t="shared" ref="N495:N502" si="723">M495*D495</f>
        <v>-3500</v>
      </c>
    </row>
    <row r="496" spans="1:14" s="87" customFormat="1" ht="14.25" customHeight="1">
      <c r="A496" s="80">
        <v>43423</v>
      </c>
      <c r="B496" s="81" t="s">
        <v>3</v>
      </c>
      <c r="C496" s="81" t="s">
        <v>55</v>
      </c>
      <c r="D496" s="82">
        <v>2000</v>
      </c>
      <c r="E496" s="81" t="s">
        <v>2</v>
      </c>
      <c r="F496" s="81">
        <v>440.05</v>
      </c>
      <c r="G496" s="81">
        <v>438.05</v>
      </c>
      <c r="H496" s="81"/>
      <c r="I496" s="83"/>
      <c r="J496" s="84">
        <f t="shared" si="721"/>
        <v>4000</v>
      </c>
      <c r="K496" s="85"/>
      <c r="L496" s="85"/>
      <c r="M496" s="85">
        <f t="shared" si="722"/>
        <v>2</v>
      </c>
      <c r="N496" s="86">
        <f t="shared" si="723"/>
        <v>4000</v>
      </c>
    </row>
    <row r="497" spans="1:14" s="87" customFormat="1" ht="14.25" customHeight="1">
      <c r="A497" s="80">
        <v>43423</v>
      </c>
      <c r="B497" s="81" t="s">
        <v>6</v>
      </c>
      <c r="C497" s="81" t="s">
        <v>55</v>
      </c>
      <c r="D497" s="82">
        <v>10000</v>
      </c>
      <c r="E497" s="81" t="s">
        <v>1</v>
      </c>
      <c r="F497" s="81">
        <v>143.69999999999999</v>
      </c>
      <c r="G497" s="81">
        <v>144.25</v>
      </c>
      <c r="H497" s="81"/>
      <c r="I497" s="83"/>
      <c r="J497" s="84">
        <f t="shared" si="721"/>
        <v>5500.0000000001137</v>
      </c>
      <c r="K497" s="85"/>
      <c r="L497" s="85"/>
      <c r="M497" s="85">
        <f t="shared" si="722"/>
        <v>0.55000000000001137</v>
      </c>
      <c r="N497" s="86">
        <f t="shared" si="723"/>
        <v>5500.0000000001137</v>
      </c>
    </row>
    <row r="498" spans="1:14" s="87" customFormat="1" ht="14.25" customHeight="1">
      <c r="A498" s="72">
        <v>43423</v>
      </c>
      <c r="B498" s="73" t="s">
        <v>5</v>
      </c>
      <c r="C498" s="73" t="s">
        <v>55</v>
      </c>
      <c r="D498" s="74">
        <v>10000</v>
      </c>
      <c r="E498" s="73" t="s">
        <v>2</v>
      </c>
      <c r="F498" s="73">
        <v>191.35</v>
      </c>
      <c r="G498" s="73">
        <v>190.8</v>
      </c>
      <c r="H498" s="73">
        <v>190.1</v>
      </c>
      <c r="I498" s="75">
        <v>189.5</v>
      </c>
      <c r="J498" s="76">
        <f t="shared" si="721"/>
        <v>5499.999999999829</v>
      </c>
      <c r="K498" s="77">
        <f t="shared" ref="K498:K502" si="724">(IF(E498="SHORT",IF(H498="",0,G498-H498),IF(E498="LONG",IF(H498="",0,H498-G498))))*D498</f>
        <v>7000.000000000171</v>
      </c>
      <c r="L498" s="77">
        <f t="shared" ref="L498:L501" si="725">(IF(E498="SHORT",IF(I498="",0,H498-I498),IF(E498="LONG",IF(I498="",0,(I498-H498)))))*D498</f>
        <v>5999.9999999999436</v>
      </c>
      <c r="M498" s="77">
        <f t="shared" si="722"/>
        <v>1.8499999999999941</v>
      </c>
      <c r="N498" s="78">
        <f t="shared" si="723"/>
        <v>18499.999999999942</v>
      </c>
    </row>
    <row r="499" spans="1:14" s="79" customFormat="1" ht="14.25" customHeight="1">
      <c r="A499" s="80">
        <v>43423</v>
      </c>
      <c r="B499" s="81" t="s">
        <v>0</v>
      </c>
      <c r="C499" s="81" t="s">
        <v>56</v>
      </c>
      <c r="D499" s="82">
        <v>100</v>
      </c>
      <c r="E499" s="81" t="s">
        <v>2</v>
      </c>
      <c r="F499" s="81">
        <v>30911</v>
      </c>
      <c r="G499" s="81">
        <v>30846</v>
      </c>
      <c r="H499" s="81"/>
      <c r="I499" s="83"/>
      <c r="J499" s="84">
        <f t="shared" si="721"/>
        <v>6500</v>
      </c>
      <c r="K499" s="85"/>
      <c r="L499" s="85"/>
      <c r="M499" s="85">
        <f t="shared" si="722"/>
        <v>65</v>
      </c>
      <c r="N499" s="86">
        <f t="shared" si="723"/>
        <v>6500</v>
      </c>
    </row>
    <row r="500" spans="1:14" s="87" customFormat="1" ht="14.25" customHeight="1">
      <c r="A500" s="80">
        <v>43423</v>
      </c>
      <c r="B500" s="81" t="s">
        <v>4</v>
      </c>
      <c r="C500" s="81" t="s">
        <v>56</v>
      </c>
      <c r="D500" s="82">
        <v>30</v>
      </c>
      <c r="E500" s="81" t="s">
        <v>2</v>
      </c>
      <c r="F500" s="81">
        <v>36931</v>
      </c>
      <c r="G500" s="81">
        <v>36831</v>
      </c>
      <c r="H500" s="81"/>
      <c r="I500" s="83"/>
      <c r="J500" s="84">
        <f t="shared" si="721"/>
        <v>3000</v>
      </c>
      <c r="K500" s="85"/>
      <c r="L500" s="85"/>
      <c r="M500" s="85">
        <f t="shared" si="722"/>
        <v>100</v>
      </c>
      <c r="N500" s="86">
        <f t="shared" si="723"/>
        <v>3000</v>
      </c>
    </row>
    <row r="501" spans="1:14" s="87" customFormat="1" ht="14.25" customHeight="1">
      <c r="A501" s="72">
        <v>43423</v>
      </c>
      <c r="B501" s="73" t="s">
        <v>31</v>
      </c>
      <c r="C501" s="73" t="s">
        <v>53</v>
      </c>
      <c r="D501" s="74">
        <v>200</v>
      </c>
      <c r="E501" s="73" t="s">
        <v>2</v>
      </c>
      <c r="F501" s="73">
        <v>4099</v>
      </c>
      <c r="G501" s="73">
        <v>4074</v>
      </c>
      <c r="H501" s="73">
        <v>4039</v>
      </c>
      <c r="I501" s="75">
        <v>4009</v>
      </c>
      <c r="J501" s="76">
        <f t="shared" si="721"/>
        <v>5000</v>
      </c>
      <c r="K501" s="77">
        <f t="shared" si="724"/>
        <v>7000</v>
      </c>
      <c r="L501" s="77">
        <f t="shared" si="725"/>
        <v>6000</v>
      </c>
      <c r="M501" s="77">
        <f t="shared" si="722"/>
        <v>90</v>
      </c>
      <c r="N501" s="78">
        <f t="shared" si="723"/>
        <v>18000</v>
      </c>
    </row>
    <row r="502" spans="1:14" s="79" customFormat="1" ht="14.25" customHeight="1">
      <c r="A502" s="80">
        <v>43423</v>
      </c>
      <c r="B502" s="81" t="s">
        <v>32</v>
      </c>
      <c r="C502" s="81" t="s">
        <v>53</v>
      </c>
      <c r="D502" s="82">
        <v>2500</v>
      </c>
      <c r="E502" s="81" t="s">
        <v>2</v>
      </c>
      <c r="F502" s="81">
        <v>324.7</v>
      </c>
      <c r="G502" s="81">
        <v>321.95</v>
      </c>
      <c r="H502" s="81">
        <v>318.7</v>
      </c>
      <c r="I502" s="83"/>
      <c r="J502" s="84">
        <f t="shared" si="721"/>
        <v>6875</v>
      </c>
      <c r="K502" s="85">
        <f t="shared" si="724"/>
        <v>8125</v>
      </c>
      <c r="L502" s="85"/>
      <c r="M502" s="85">
        <f t="shared" si="722"/>
        <v>6</v>
      </c>
      <c r="N502" s="86">
        <f t="shared" si="723"/>
        <v>15000</v>
      </c>
    </row>
    <row r="503" spans="1:14" s="87" customFormat="1" ht="14.25" customHeight="1">
      <c r="A503" s="80">
        <v>43420</v>
      </c>
      <c r="B503" s="81" t="s">
        <v>5</v>
      </c>
      <c r="C503" s="81" t="s">
        <v>55</v>
      </c>
      <c r="D503" s="82">
        <v>10000</v>
      </c>
      <c r="E503" s="81" t="s">
        <v>2</v>
      </c>
      <c r="F503" s="81">
        <v>188.6</v>
      </c>
      <c r="G503" s="81">
        <v>188.05</v>
      </c>
      <c r="H503" s="81">
        <v>187.35</v>
      </c>
      <c r="I503" s="83"/>
      <c r="J503" s="84">
        <f t="shared" ref="J503:J508" si="726">(IF(E503="SHORT",F503-G503,IF(E503="LONG",G503-F503)))*D503</f>
        <v>5499.999999999829</v>
      </c>
      <c r="K503" s="85">
        <f t="shared" ref="K503:K508" si="727">(IF(E503="SHORT",IF(H503="",0,G503-H503),IF(E503="LONG",IF(H503="",0,H503-G503))))*D503</f>
        <v>7000.000000000171</v>
      </c>
      <c r="L503" s="85"/>
      <c r="M503" s="85">
        <f t="shared" ref="M503:M508" si="728">(K503+J503+L503)/D503</f>
        <v>1.25</v>
      </c>
      <c r="N503" s="86">
        <f t="shared" ref="N503:N508" si="729">M503*D503</f>
        <v>12500</v>
      </c>
    </row>
    <row r="504" spans="1:14" s="87" customFormat="1" ht="14.25" customHeight="1">
      <c r="A504" s="80">
        <v>43420</v>
      </c>
      <c r="B504" s="81" t="s">
        <v>49</v>
      </c>
      <c r="C504" s="81" t="s">
        <v>55</v>
      </c>
      <c r="D504" s="82">
        <v>10000</v>
      </c>
      <c r="E504" s="81" t="s">
        <v>2</v>
      </c>
      <c r="F504" s="81">
        <v>138.75</v>
      </c>
      <c r="G504" s="81">
        <v>138.25</v>
      </c>
      <c r="H504" s="81"/>
      <c r="I504" s="83"/>
      <c r="J504" s="84">
        <f t="shared" si="726"/>
        <v>5000</v>
      </c>
      <c r="K504" s="85"/>
      <c r="L504" s="85"/>
      <c r="M504" s="85">
        <f t="shared" si="728"/>
        <v>0.5</v>
      </c>
      <c r="N504" s="86">
        <f t="shared" si="729"/>
        <v>5000</v>
      </c>
    </row>
    <row r="505" spans="1:14" s="87" customFormat="1" ht="14.25" customHeight="1">
      <c r="A505" s="72">
        <v>43420</v>
      </c>
      <c r="B505" s="73" t="s">
        <v>6</v>
      </c>
      <c r="C505" s="73" t="s">
        <v>55</v>
      </c>
      <c r="D505" s="74">
        <v>10000</v>
      </c>
      <c r="E505" s="73" t="s">
        <v>1</v>
      </c>
      <c r="F505" s="73">
        <v>139.35</v>
      </c>
      <c r="G505" s="73">
        <v>139.9</v>
      </c>
      <c r="H505" s="73">
        <v>140.6</v>
      </c>
      <c r="I505" s="75">
        <v>141.30000000000001</v>
      </c>
      <c r="J505" s="76">
        <f t="shared" si="726"/>
        <v>5500.0000000001137</v>
      </c>
      <c r="K505" s="77">
        <f t="shared" si="727"/>
        <v>6999.9999999998863</v>
      </c>
      <c r="L505" s="77">
        <f t="shared" ref="L505:L508" si="730">(IF(E505="SHORT",IF(I505="",0,H505-I505),IF(E505="LONG",IF(I505="",0,(I505-H505)))))*D505</f>
        <v>7000.000000000171</v>
      </c>
      <c r="M505" s="77">
        <f t="shared" si="728"/>
        <v>1.9500000000000171</v>
      </c>
      <c r="N505" s="78">
        <f t="shared" si="729"/>
        <v>19500.000000000171</v>
      </c>
    </row>
    <row r="506" spans="1:14" s="87" customFormat="1" ht="14.25" customHeight="1">
      <c r="A506" s="80">
        <v>43420</v>
      </c>
      <c r="B506" s="81" t="s">
        <v>0</v>
      </c>
      <c r="C506" s="81" t="s">
        <v>56</v>
      </c>
      <c r="D506" s="82">
        <v>100</v>
      </c>
      <c r="E506" s="81" t="s">
        <v>2</v>
      </c>
      <c r="F506" s="81">
        <v>30849</v>
      </c>
      <c r="G506" s="81">
        <v>30919</v>
      </c>
      <c r="H506" s="81"/>
      <c r="I506" s="83"/>
      <c r="J506" s="84">
        <f t="shared" si="726"/>
        <v>-7000</v>
      </c>
      <c r="K506" s="85"/>
      <c r="L506" s="85"/>
      <c r="M506" s="85">
        <f t="shared" si="728"/>
        <v>-70</v>
      </c>
      <c r="N506" s="86">
        <f t="shared" si="729"/>
        <v>-7000</v>
      </c>
    </row>
    <row r="507" spans="1:14" s="87" customFormat="1" ht="14.25" customHeight="1">
      <c r="A507" s="80">
        <v>43420</v>
      </c>
      <c r="B507" s="81" t="s">
        <v>31</v>
      </c>
      <c r="C507" s="81" t="s">
        <v>53</v>
      </c>
      <c r="D507" s="82">
        <v>200</v>
      </c>
      <c r="E507" s="81" t="s">
        <v>1</v>
      </c>
      <c r="F507" s="81">
        <v>4087</v>
      </c>
      <c r="G507" s="81">
        <v>4112</v>
      </c>
      <c r="H507" s="81">
        <v>4147</v>
      </c>
      <c r="I507" s="83"/>
      <c r="J507" s="84">
        <f t="shared" si="726"/>
        <v>5000</v>
      </c>
      <c r="K507" s="85">
        <f t="shared" si="727"/>
        <v>7000</v>
      </c>
      <c r="L507" s="85"/>
      <c r="M507" s="85">
        <f t="shared" si="728"/>
        <v>60</v>
      </c>
      <c r="N507" s="86">
        <f t="shared" si="729"/>
        <v>12000</v>
      </c>
    </row>
    <row r="508" spans="1:14" s="87" customFormat="1" ht="14.25" customHeight="1">
      <c r="A508" s="72">
        <v>43420</v>
      </c>
      <c r="B508" s="73" t="s">
        <v>32</v>
      </c>
      <c r="C508" s="73" t="s">
        <v>53</v>
      </c>
      <c r="D508" s="74">
        <v>2500</v>
      </c>
      <c r="E508" s="73" t="s">
        <v>2</v>
      </c>
      <c r="F508" s="73">
        <v>291.39999999999998</v>
      </c>
      <c r="G508" s="73">
        <v>288.89999999999998</v>
      </c>
      <c r="H508" s="73">
        <v>286.14999999999998</v>
      </c>
      <c r="I508" s="75">
        <v>283.39999999999998</v>
      </c>
      <c r="J508" s="76">
        <f t="shared" si="726"/>
        <v>6250</v>
      </c>
      <c r="K508" s="77">
        <f t="shared" si="727"/>
        <v>6875</v>
      </c>
      <c r="L508" s="77">
        <f t="shared" si="730"/>
        <v>6875</v>
      </c>
      <c r="M508" s="77">
        <f t="shared" si="728"/>
        <v>8</v>
      </c>
      <c r="N508" s="78">
        <f t="shared" si="729"/>
        <v>20000</v>
      </c>
    </row>
    <row r="509" spans="1:14" s="87" customFormat="1" ht="14.25" customHeight="1">
      <c r="A509" s="80">
        <v>43419</v>
      </c>
      <c r="B509" s="81" t="s">
        <v>4</v>
      </c>
      <c r="C509" s="81" t="s">
        <v>56</v>
      </c>
      <c r="D509" s="82">
        <v>30</v>
      </c>
      <c r="E509" s="81" t="s">
        <v>2</v>
      </c>
      <c r="F509" s="81">
        <v>36672</v>
      </c>
      <c r="G509" s="81">
        <v>36572</v>
      </c>
      <c r="H509" s="81">
        <v>36447</v>
      </c>
      <c r="I509" s="83"/>
      <c r="J509" s="84">
        <f t="shared" ref="J509:J511" si="731">(IF(E509="SHORT",F509-G509,IF(E509="LONG",G509-F509)))*D509</f>
        <v>3000</v>
      </c>
      <c r="K509" s="85">
        <f t="shared" ref="K509:K510" si="732">(IF(E509="SHORT",IF(H509="",0,G509-H509),IF(E509="LONG",IF(H509="",0,H509-G509))))*D509</f>
        <v>3750</v>
      </c>
      <c r="L509" s="85"/>
      <c r="M509" s="85">
        <f t="shared" ref="M509:M511" si="733">(K509+J509+L509)/D509</f>
        <v>225</v>
      </c>
      <c r="N509" s="86">
        <f t="shared" ref="N509:N511" si="734">M509*D509</f>
        <v>6750</v>
      </c>
    </row>
    <row r="510" spans="1:14" s="87" customFormat="1" ht="14.25" customHeight="1">
      <c r="A510" s="80">
        <v>43419</v>
      </c>
      <c r="B510" s="81" t="s">
        <v>0</v>
      </c>
      <c r="C510" s="81" t="s">
        <v>56</v>
      </c>
      <c r="D510" s="82">
        <v>100</v>
      </c>
      <c r="E510" s="81" t="s">
        <v>2</v>
      </c>
      <c r="F510" s="81">
        <v>30877</v>
      </c>
      <c r="G510" s="81">
        <v>30812</v>
      </c>
      <c r="H510" s="81">
        <v>30732</v>
      </c>
      <c r="I510" s="83"/>
      <c r="J510" s="84">
        <f t="shared" si="731"/>
        <v>6500</v>
      </c>
      <c r="K510" s="85">
        <f t="shared" si="732"/>
        <v>8000</v>
      </c>
      <c r="L510" s="85"/>
      <c r="M510" s="85">
        <f t="shared" si="733"/>
        <v>145</v>
      </c>
      <c r="N510" s="86">
        <f t="shared" si="734"/>
        <v>14500</v>
      </c>
    </row>
    <row r="511" spans="1:14" s="87" customFormat="1" ht="14.25" customHeight="1">
      <c r="A511" s="80">
        <v>43419</v>
      </c>
      <c r="B511" s="81" t="s">
        <v>6</v>
      </c>
      <c r="C511" s="81" t="s">
        <v>55</v>
      </c>
      <c r="D511" s="82">
        <v>10000</v>
      </c>
      <c r="E511" s="81" t="s">
        <v>1</v>
      </c>
      <c r="F511" s="81">
        <v>141</v>
      </c>
      <c r="G511" s="81">
        <v>141.55000000000001</v>
      </c>
      <c r="H511" s="81"/>
      <c r="I511" s="83"/>
      <c r="J511" s="84">
        <f t="shared" si="731"/>
        <v>5500.0000000001137</v>
      </c>
      <c r="K511" s="85"/>
      <c r="L511" s="85"/>
      <c r="M511" s="85">
        <f t="shared" si="733"/>
        <v>0.55000000000001137</v>
      </c>
      <c r="N511" s="86">
        <f t="shared" si="734"/>
        <v>5500.0000000001137</v>
      </c>
    </row>
    <row r="512" spans="1:14" s="87" customFormat="1" ht="14.25" customHeight="1">
      <c r="A512" s="80">
        <v>43419</v>
      </c>
      <c r="B512" s="81" t="s">
        <v>3</v>
      </c>
      <c r="C512" s="81" t="s">
        <v>55</v>
      </c>
      <c r="D512" s="82">
        <v>2000</v>
      </c>
      <c r="E512" s="81" t="s">
        <v>1</v>
      </c>
      <c r="F512" s="81">
        <v>435.55</v>
      </c>
      <c r="G512" s="81">
        <v>438.55</v>
      </c>
      <c r="H512" s="81"/>
      <c r="I512" s="83"/>
      <c r="J512" s="84">
        <f t="shared" ref="J512:J515" si="735">(IF(E512="SHORT",F512-G512,IF(E512="LONG",G512-F512)))*D512</f>
        <v>6000</v>
      </c>
      <c r="K512" s="85"/>
      <c r="L512" s="85"/>
      <c r="M512" s="85">
        <f t="shared" ref="M512:M515" si="736">(K512+J512+L512)/D512</f>
        <v>3</v>
      </c>
      <c r="N512" s="86">
        <f t="shared" ref="N512:N515" si="737">M512*D512</f>
        <v>6000</v>
      </c>
    </row>
    <row r="513" spans="1:14" s="87" customFormat="1" ht="14.25" customHeight="1">
      <c r="A513" s="80">
        <v>43419</v>
      </c>
      <c r="B513" s="81" t="s">
        <v>48</v>
      </c>
      <c r="C513" s="81" t="s">
        <v>55</v>
      </c>
      <c r="D513" s="82">
        <v>500</v>
      </c>
      <c r="E513" s="81" t="s">
        <v>1</v>
      </c>
      <c r="F513" s="81">
        <v>822.3</v>
      </c>
      <c r="G513" s="81">
        <v>815.3</v>
      </c>
      <c r="H513" s="81"/>
      <c r="I513" s="83"/>
      <c r="J513" s="84">
        <f t="shared" si="735"/>
        <v>-3500</v>
      </c>
      <c r="K513" s="85"/>
      <c r="L513" s="85"/>
      <c r="M513" s="85">
        <f t="shared" si="736"/>
        <v>-7</v>
      </c>
      <c r="N513" s="86">
        <f t="shared" si="737"/>
        <v>-3500</v>
      </c>
    </row>
    <row r="514" spans="1:14" s="87" customFormat="1" ht="14.25" customHeight="1">
      <c r="A514" s="80">
        <v>43419</v>
      </c>
      <c r="B514" s="81" t="s">
        <v>49</v>
      </c>
      <c r="C514" s="81" t="s">
        <v>55</v>
      </c>
      <c r="D514" s="82">
        <v>10000</v>
      </c>
      <c r="E514" s="81" t="s">
        <v>1</v>
      </c>
      <c r="F514" s="81">
        <v>140.19999999999999</v>
      </c>
      <c r="G514" s="81">
        <v>140.75</v>
      </c>
      <c r="H514" s="81"/>
      <c r="I514" s="83"/>
      <c r="J514" s="84">
        <f t="shared" si="735"/>
        <v>5500.0000000001137</v>
      </c>
      <c r="K514" s="85"/>
      <c r="L514" s="85"/>
      <c r="M514" s="85">
        <f t="shared" si="736"/>
        <v>0.55000000000001137</v>
      </c>
      <c r="N514" s="86">
        <f t="shared" si="737"/>
        <v>5500.0000000001137</v>
      </c>
    </row>
    <row r="515" spans="1:14" s="87" customFormat="1" ht="14.25" customHeight="1">
      <c r="A515" s="80">
        <v>43419</v>
      </c>
      <c r="B515" s="81" t="s">
        <v>31</v>
      </c>
      <c r="C515" s="81" t="s">
        <v>53</v>
      </c>
      <c r="D515" s="82">
        <v>200</v>
      </c>
      <c r="E515" s="81" t="s">
        <v>1</v>
      </c>
      <c r="F515" s="81">
        <v>4054</v>
      </c>
      <c r="G515" s="81">
        <v>4024</v>
      </c>
      <c r="H515" s="81"/>
      <c r="I515" s="83"/>
      <c r="J515" s="84">
        <f t="shared" si="735"/>
        <v>-6000</v>
      </c>
      <c r="K515" s="85"/>
      <c r="L515" s="85"/>
      <c r="M515" s="85">
        <f t="shared" si="736"/>
        <v>-30</v>
      </c>
      <c r="N515" s="86">
        <f t="shared" si="737"/>
        <v>-6000</v>
      </c>
    </row>
    <row r="516" spans="1:14" s="87" customFormat="1" ht="14.25" customHeight="1">
      <c r="A516" s="80">
        <v>43419</v>
      </c>
      <c r="B516" s="81" t="s">
        <v>32</v>
      </c>
      <c r="C516" s="81" t="s">
        <v>53</v>
      </c>
      <c r="D516" s="82">
        <v>2500</v>
      </c>
      <c r="E516" s="81" t="s">
        <v>1</v>
      </c>
      <c r="F516" s="81">
        <v>340.3</v>
      </c>
      <c r="G516" s="81">
        <v>342.3</v>
      </c>
      <c r="H516" s="81">
        <v>345.05</v>
      </c>
      <c r="I516" s="83"/>
      <c r="J516" s="84">
        <f t="shared" ref="J516" si="738">(IF(E516="SHORT",F516-G516,IF(E516="LONG",G516-F516)))*D516</f>
        <v>5000</v>
      </c>
      <c r="K516" s="85">
        <f t="shared" ref="K516" si="739">(IF(E516="SHORT",IF(H516="",0,G516-H516),IF(E516="LONG",IF(H516="",0,H516-G516))))*D516</f>
        <v>6875</v>
      </c>
      <c r="L516" s="85"/>
      <c r="M516" s="85">
        <f t="shared" ref="M516" si="740">(K516+J516+L516)/D516</f>
        <v>4.75</v>
      </c>
      <c r="N516" s="86">
        <f t="shared" ref="N516" si="741">M516*D516</f>
        <v>11875</v>
      </c>
    </row>
    <row r="517" spans="1:14" s="79" customFormat="1" ht="14.25" customHeight="1">
      <c r="A517" s="80">
        <v>43418</v>
      </c>
      <c r="B517" s="81" t="s">
        <v>0</v>
      </c>
      <c r="C517" s="81" t="s">
        <v>56</v>
      </c>
      <c r="D517" s="82">
        <v>100</v>
      </c>
      <c r="E517" s="81" t="s">
        <v>2</v>
      </c>
      <c r="F517" s="81">
        <v>30678</v>
      </c>
      <c r="G517" s="81">
        <v>30613</v>
      </c>
      <c r="H517" s="81"/>
      <c r="I517" s="83"/>
      <c r="J517" s="84">
        <f t="shared" ref="J517:J521" si="742">(IF(E517="SHORT",F517-G517,IF(E517="LONG",G517-F517)))*D517</f>
        <v>6500</v>
      </c>
      <c r="K517" s="85"/>
      <c r="L517" s="85"/>
      <c r="M517" s="85">
        <f t="shared" ref="M517:M521" si="743">(K517+J517+L517)/D517</f>
        <v>65</v>
      </c>
      <c r="N517" s="86">
        <f t="shared" ref="N517:N521" si="744">M517*D517</f>
        <v>6500</v>
      </c>
    </row>
    <row r="518" spans="1:14" s="87" customFormat="1" ht="14.25" customHeight="1">
      <c r="A518" s="80">
        <v>43418</v>
      </c>
      <c r="B518" s="81" t="s">
        <v>4</v>
      </c>
      <c r="C518" s="81" t="s">
        <v>56</v>
      </c>
      <c r="D518" s="82">
        <v>30</v>
      </c>
      <c r="E518" s="81" t="s">
        <v>2</v>
      </c>
      <c r="F518" s="81">
        <v>36215</v>
      </c>
      <c r="G518" s="81">
        <v>36120</v>
      </c>
      <c r="H518" s="81"/>
      <c r="I518" s="83"/>
      <c r="J518" s="84">
        <f t="shared" si="742"/>
        <v>2850</v>
      </c>
      <c r="K518" s="85"/>
      <c r="L518" s="85"/>
      <c r="M518" s="85">
        <f t="shared" si="743"/>
        <v>95</v>
      </c>
      <c r="N518" s="86">
        <f t="shared" si="744"/>
        <v>2850</v>
      </c>
    </row>
    <row r="519" spans="1:14" s="87" customFormat="1" ht="14.25" customHeight="1">
      <c r="A519" s="80">
        <v>43418</v>
      </c>
      <c r="B519" s="81" t="s">
        <v>31</v>
      </c>
      <c r="C519" s="81" t="s">
        <v>53</v>
      </c>
      <c r="D519" s="82">
        <v>200</v>
      </c>
      <c r="E519" s="81" t="s">
        <v>1</v>
      </c>
      <c r="F519" s="81">
        <v>4074</v>
      </c>
      <c r="G519" s="81">
        <v>4099</v>
      </c>
      <c r="H519" s="81">
        <v>4134</v>
      </c>
      <c r="I519" s="83"/>
      <c r="J519" s="84">
        <f t="shared" si="742"/>
        <v>5000</v>
      </c>
      <c r="K519" s="85">
        <f t="shared" ref="K519" si="745">(IF(E519="SHORT",IF(H519="",0,G519-H519),IF(E519="LONG",IF(H519="",0,H519-G519))))*D519</f>
        <v>7000</v>
      </c>
      <c r="L519" s="85"/>
      <c r="M519" s="85">
        <f t="shared" si="743"/>
        <v>60</v>
      </c>
      <c r="N519" s="86">
        <f t="shared" si="744"/>
        <v>12000</v>
      </c>
    </row>
    <row r="520" spans="1:14" s="79" customFormat="1" ht="14.25" customHeight="1">
      <c r="A520" s="80">
        <v>43418</v>
      </c>
      <c r="B520" s="81" t="s">
        <v>31</v>
      </c>
      <c r="C520" s="81" t="s">
        <v>53</v>
      </c>
      <c r="D520" s="82">
        <v>200</v>
      </c>
      <c r="E520" s="81" t="s">
        <v>2</v>
      </c>
      <c r="F520" s="81">
        <v>4008</v>
      </c>
      <c r="G520" s="81">
        <v>4038</v>
      </c>
      <c r="H520" s="81"/>
      <c r="I520" s="83"/>
      <c r="J520" s="84">
        <f t="shared" si="742"/>
        <v>-6000</v>
      </c>
      <c r="K520" s="85"/>
      <c r="L520" s="85"/>
      <c r="M520" s="85">
        <f t="shared" si="743"/>
        <v>-30</v>
      </c>
      <c r="N520" s="86">
        <f t="shared" si="744"/>
        <v>-6000</v>
      </c>
    </row>
    <row r="521" spans="1:14" s="87" customFormat="1" ht="14.25" customHeight="1">
      <c r="A521" s="80">
        <v>43418</v>
      </c>
      <c r="B521" s="81" t="s">
        <v>49</v>
      </c>
      <c r="C521" s="81" t="s">
        <v>55</v>
      </c>
      <c r="D521" s="82">
        <v>10000</v>
      </c>
      <c r="E521" s="81" t="s">
        <v>2</v>
      </c>
      <c r="F521" s="81">
        <v>140.25</v>
      </c>
      <c r="G521" s="81">
        <v>139.69999999999999</v>
      </c>
      <c r="H521" s="81"/>
      <c r="I521" s="83"/>
      <c r="J521" s="84">
        <f t="shared" si="742"/>
        <v>5500.0000000001137</v>
      </c>
      <c r="K521" s="85"/>
      <c r="L521" s="85"/>
      <c r="M521" s="85">
        <f t="shared" si="743"/>
        <v>0.55000000000001137</v>
      </c>
      <c r="N521" s="86">
        <f t="shared" si="744"/>
        <v>5500.0000000001137</v>
      </c>
    </row>
    <row r="522" spans="1:14" s="87" customFormat="1" ht="14.25" customHeight="1">
      <c r="A522" s="80">
        <v>43417</v>
      </c>
      <c r="B522" s="81" t="s">
        <v>6</v>
      </c>
      <c r="C522" s="81" t="s">
        <v>56</v>
      </c>
      <c r="D522" s="82">
        <v>10000</v>
      </c>
      <c r="E522" s="81" t="s">
        <v>1</v>
      </c>
      <c r="F522" s="81">
        <v>140.80000000000001</v>
      </c>
      <c r="G522" s="81">
        <v>140.19999999999999</v>
      </c>
      <c r="H522" s="81"/>
      <c r="I522" s="83"/>
      <c r="J522" s="84">
        <f t="shared" ref="J522:J524" si="746">(IF(E522="SHORT",F522-G522,IF(E522="LONG",G522-F522)))*D522</f>
        <v>-6000.0000000002274</v>
      </c>
      <c r="K522" s="85"/>
      <c r="L522" s="85"/>
      <c r="M522" s="85">
        <f t="shared" ref="M522:M524" si="747">(K522+J522+L522)/D522</f>
        <v>-0.60000000000002274</v>
      </c>
      <c r="N522" s="86">
        <f t="shared" ref="N522:N524" si="748">M522*D522</f>
        <v>-6000.0000000002274</v>
      </c>
    </row>
    <row r="523" spans="1:14" s="87" customFormat="1" ht="14.25" customHeight="1">
      <c r="A523" s="72">
        <v>43417</v>
      </c>
      <c r="B523" s="73" t="s">
        <v>5</v>
      </c>
      <c r="C523" s="73" t="s">
        <v>55</v>
      </c>
      <c r="D523" s="74">
        <v>10000</v>
      </c>
      <c r="E523" s="73" t="s">
        <v>1</v>
      </c>
      <c r="F523" s="73">
        <v>185.45</v>
      </c>
      <c r="G523" s="73">
        <v>186</v>
      </c>
      <c r="H523" s="73">
        <v>186.7</v>
      </c>
      <c r="I523" s="75">
        <v>187.35</v>
      </c>
      <c r="J523" s="76">
        <f t="shared" si="746"/>
        <v>5500.0000000001137</v>
      </c>
      <c r="K523" s="77">
        <f t="shared" ref="K523" si="749">(IF(E523="SHORT",IF(H523="",0,G523-H523),IF(E523="LONG",IF(H523="",0,H523-G523))))*D523</f>
        <v>6999.9999999998863</v>
      </c>
      <c r="L523" s="77">
        <f t="shared" ref="L523" si="750">(IF(E523="SHORT",IF(I523="",0,H523-I523),IF(E523="LONG",IF(I523="",0,(I523-H523)))))*D523</f>
        <v>6500.0000000000564</v>
      </c>
      <c r="M523" s="77">
        <f t="shared" si="747"/>
        <v>1.9000000000000059</v>
      </c>
      <c r="N523" s="78">
        <f t="shared" si="748"/>
        <v>19000.000000000058</v>
      </c>
    </row>
    <row r="524" spans="1:14" s="87" customFormat="1" ht="14.25" customHeight="1">
      <c r="A524" s="80">
        <v>43417</v>
      </c>
      <c r="B524" s="81" t="s">
        <v>31</v>
      </c>
      <c r="C524" s="81" t="s">
        <v>53</v>
      </c>
      <c r="D524" s="82">
        <v>200</v>
      </c>
      <c r="E524" s="81" t="s">
        <v>1</v>
      </c>
      <c r="F524" s="81">
        <v>4300</v>
      </c>
      <c r="G524" s="81">
        <v>4270</v>
      </c>
      <c r="H524" s="81"/>
      <c r="I524" s="83"/>
      <c r="J524" s="84">
        <f t="shared" si="746"/>
        <v>-6000</v>
      </c>
      <c r="K524" s="85"/>
      <c r="L524" s="85"/>
      <c r="M524" s="85">
        <f t="shared" si="747"/>
        <v>-30</v>
      </c>
      <c r="N524" s="86">
        <f t="shared" si="748"/>
        <v>-6000</v>
      </c>
    </row>
    <row r="525" spans="1:14" s="87" customFormat="1" ht="14.25" customHeight="1">
      <c r="A525" s="80">
        <v>43416</v>
      </c>
      <c r="B525" s="81" t="s">
        <v>0</v>
      </c>
      <c r="C525" s="81" t="s">
        <v>56</v>
      </c>
      <c r="D525" s="82">
        <v>100</v>
      </c>
      <c r="E525" s="81" t="s">
        <v>2</v>
      </c>
      <c r="F525" s="81">
        <v>31099</v>
      </c>
      <c r="G525" s="81">
        <v>31034</v>
      </c>
      <c r="H525" s="81"/>
      <c r="I525" s="83"/>
      <c r="J525" s="84">
        <f t="shared" ref="J525:J528" si="751">(IF(E525="SHORT",F525-G525,IF(E525="LONG",G525-F525)))*D525</f>
        <v>6500</v>
      </c>
      <c r="K525" s="85"/>
      <c r="L525" s="85"/>
      <c r="M525" s="85">
        <f t="shared" ref="M525:M528" si="752">(K525+J525+L525)/D525</f>
        <v>65</v>
      </c>
      <c r="N525" s="86">
        <f t="shared" ref="N525:N528" si="753">M525*D525</f>
        <v>6500</v>
      </c>
    </row>
    <row r="526" spans="1:14" s="87" customFormat="1" ht="14.25" customHeight="1">
      <c r="A526" s="72">
        <v>43416</v>
      </c>
      <c r="B526" s="73" t="s">
        <v>4</v>
      </c>
      <c r="C526" s="73" t="s">
        <v>56</v>
      </c>
      <c r="D526" s="74">
        <v>30</v>
      </c>
      <c r="E526" s="73" t="s">
        <v>2</v>
      </c>
      <c r="F526" s="73">
        <v>37028</v>
      </c>
      <c r="G526" s="73">
        <v>36928</v>
      </c>
      <c r="H526" s="73">
        <v>36808</v>
      </c>
      <c r="I526" s="75">
        <v>36683</v>
      </c>
      <c r="J526" s="76">
        <f t="shared" si="751"/>
        <v>3000</v>
      </c>
      <c r="K526" s="77">
        <f t="shared" ref="K526:K528" si="754">(IF(E526="SHORT",IF(H526="",0,G526-H526),IF(E526="LONG",IF(H526="",0,H526-G526))))*D526</f>
        <v>3600</v>
      </c>
      <c r="L526" s="77">
        <f t="shared" ref="L526" si="755">(IF(E526="SHORT",IF(I526="",0,H526-I526),IF(E526="LONG",IF(I526="",0,(I526-H526)))))*D526</f>
        <v>3750</v>
      </c>
      <c r="M526" s="77">
        <f t="shared" si="752"/>
        <v>345</v>
      </c>
      <c r="N526" s="78">
        <f t="shared" si="753"/>
        <v>10350</v>
      </c>
    </row>
    <row r="527" spans="1:14" s="79" customFormat="1" ht="14.25" customHeight="1">
      <c r="A527" s="80">
        <v>43416</v>
      </c>
      <c r="B527" s="81" t="s">
        <v>31</v>
      </c>
      <c r="C527" s="81" t="s">
        <v>53</v>
      </c>
      <c r="D527" s="82">
        <v>200</v>
      </c>
      <c r="E527" s="81" t="s">
        <v>2</v>
      </c>
      <c r="F527" s="81">
        <v>4421</v>
      </c>
      <c r="G527" s="81">
        <v>4451</v>
      </c>
      <c r="H527" s="81"/>
      <c r="I527" s="83"/>
      <c r="J527" s="84">
        <f t="shared" si="751"/>
        <v>-6000</v>
      </c>
      <c r="K527" s="85"/>
      <c r="L527" s="85"/>
      <c r="M527" s="85">
        <f t="shared" si="752"/>
        <v>-30</v>
      </c>
      <c r="N527" s="86">
        <f t="shared" si="753"/>
        <v>-6000</v>
      </c>
    </row>
    <row r="528" spans="1:14" s="87" customFormat="1" ht="14.25" customHeight="1">
      <c r="A528" s="80">
        <v>43416</v>
      </c>
      <c r="B528" s="81" t="s">
        <v>5</v>
      </c>
      <c r="C528" s="81" t="s">
        <v>55</v>
      </c>
      <c r="D528" s="82">
        <v>10000</v>
      </c>
      <c r="E528" s="81" t="s">
        <v>2</v>
      </c>
      <c r="F528" s="81">
        <v>185.4</v>
      </c>
      <c r="G528" s="81">
        <v>184.85</v>
      </c>
      <c r="H528" s="81">
        <v>184.15</v>
      </c>
      <c r="I528" s="83"/>
      <c r="J528" s="84">
        <f t="shared" si="751"/>
        <v>5500.0000000001137</v>
      </c>
      <c r="K528" s="85">
        <f t="shared" si="754"/>
        <v>6999.9999999998863</v>
      </c>
      <c r="L528" s="85"/>
      <c r="M528" s="85">
        <f t="shared" si="752"/>
        <v>1.25</v>
      </c>
      <c r="N528" s="86">
        <f t="shared" si="753"/>
        <v>12500</v>
      </c>
    </row>
    <row r="529" spans="1:14" s="79" customFormat="1" ht="14.25" customHeight="1">
      <c r="A529" s="80">
        <v>43410</v>
      </c>
      <c r="B529" s="81" t="s">
        <v>0</v>
      </c>
      <c r="C529" s="81" t="s">
        <v>56</v>
      </c>
      <c r="D529" s="82">
        <v>100</v>
      </c>
      <c r="E529" s="81" t="s">
        <v>1</v>
      </c>
      <c r="F529" s="81">
        <v>31754</v>
      </c>
      <c r="G529" s="81">
        <v>31819</v>
      </c>
      <c r="H529" s="81"/>
      <c r="I529" s="83"/>
      <c r="J529" s="84">
        <f t="shared" ref="J529:J531" si="756">(IF(E529="SHORT",F529-G529,IF(E529="LONG",G529-F529)))*D529</f>
        <v>6500</v>
      </c>
      <c r="K529" s="85"/>
      <c r="L529" s="85"/>
      <c r="M529" s="85">
        <f t="shared" ref="M529:M531" si="757">(K529+J529+L529)/D529</f>
        <v>65</v>
      </c>
      <c r="N529" s="86">
        <f t="shared" ref="N529:N531" si="758">M529*D529</f>
        <v>6500</v>
      </c>
    </row>
    <row r="530" spans="1:14" s="79" customFormat="1" ht="14.25" customHeight="1">
      <c r="A530" s="80">
        <v>43410</v>
      </c>
      <c r="B530" s="81" t="s">
        <v>4</v>
      </c>
      <c r="C530" s="81" t="s">
        <v>56</v>
      </c>
      <c r="D530" s="82">
        <v>30</v>
      </c>
      <c r="E530" s="81" t="s">
        <v>1</v>
      </c>
      <c r="F530" s="81">
        <v>38437</v>
      </c>
      <c r="G530" s="81">
        <v>38535</v>
      </c>
      <c r="H530" s="81"/>
      <c r="I530" s="83"/>
      <c r="J530" s="84">
        <f t="shared" si="756"/>
        <v>2940</v>
      </c>
      <c r="K530" s="85"/>
      <c r="L530" s="85"/>
      <c r="M530" s="85">
        <f t="shared" si="757"/>
        <v>98</v>
      </c>
      <c r="N530" s="86">
        <f t="shared" si="758"/>
        <v>2940</v>
      </c>
    </row>
    <row r="531" spans="1:14" s="87" customFormat="1" ht="14.25" customHeight="1">
      <c r="A531" s="80">
        <v>43410</v>
      </c>
      <c r="B531" s="81" t="s">
        <v>49</v>
      </c>
      <c r="C531" s="81" t="s">
        <v>55</v>
      </c>
      <c r="D531" s="82">
        <v>10000</v>
      </c>
      <c r="E531" s="81" t="s">
        <v>2</v>
      </c>
      <c r="F531" s="81">
        <v>144.4</v>
      </c>
      <c r="G531" s="81">
        <v>145</v>
      </c>
      <c r="H531" s="81"/>
      <c r="I531" s="83"/>
      <c r="J531" s="84">
        <f t="shared" si="756"/>
        <v>-5999.9999999999436</v>
      </c>
      <c r="K531" s="85"/>
      <c r="L531" s="85"/>
      <c r="M531" s="85">
        <f t="shared" si="757"/>
        <v>-0.59999999999999432</v>
      </c>
      <c r="N531" s="86">
        <f t="shared" si="758"/>
        <v>-5999.9999999999436</v>
      </c>
    </row>
    <row r="532" spans="1:14" s="87" customFormat="1" ht="14.25" customHeight="1">
      <c r="A532" s="80">
        <v>43409</v>
      </c>
      <c r="B532" s="81" t="s">
        <v>31</v>
      </c>
      <c r="C532" s="81" t="s">
        <v>53</v>
      </c>
      <c r="D532" s="82">
        <v>200</v>
      </c>
      <c r="E532" s="81" t="s">
        <v>1</v>
      </c>
      <c r="F532" s="81">
        <v>4597</v>
      </c>
      <c r="G532" s="81">
        <v>4622</v>
      </c>
      <c r="H532" s="81">
        <v>4657</v>
      </c>
      <c r="I532" s="83"/>
      <c r="J532" s="84">
        <f t="shared" ref="J532:J536" si="759">(IF(E532="SHORT",F532-G532,IF(E532="LONG",G532-F532)))*D532</f>
        <v>5000</v>
      </c>
      <c r="K532" s="85">
        <f t="shared" ref="K532:K536" si="760">(IF(E532="SHORT",IF(H532="",0,G532-H532),IF(E532="LONG",IF(H532="",0,H532-G532))))*D532</f>
        <v>7000</v>
      </c>
      <c r="L532" s="85"/>
      <c r="M532" s="85">
        <f t="shared" ref="M532:M536" si="761">(K532+J532+L532)/D532</f>
        <v>60</v>
      </c>
      <c r="N532" s="86">
        <f t="shared" ref="N532:N536" si="762">M532*D532</f>
        <v>12000</v>
      </c>
    </row>
    <row r="533" spans="1:14" s="87" customFormat="1" ht="14.25" customHeight="1">
      <c r="A533" s="72">
        <v>43409</v>
      </c>
      <c r="B533" s="73" t="s">
        <v>32</v>
      </c>
      <c r="C533" s="73" t="s">
        <v>53</v>
      </c>
      <c r="D533" s="74">
        <v>2500</v>
      </c>
      <c r="E533" s="73" t="s">
        <v>1</v>
      </c>
      <c r="F533" s="73">
        <v>253.55</v>
      </c>
      <c r="G533" s="73">
        <v>255.5</v>
      </c>
      <c r="H533" s="73">
        <v>257.55</v>
      </c>
      <c r="I533" s="75">
        <v>260</v>
      </c>
      <c r="J533" s="76">
        <f t="shared" si="759"/>
        <v>4874.9999999999718</v>
      </c>
      <c r="K533" s="77">
        <f t="shared" si="760"/>
        <v>5125.0000000000282</v>
      </c>
      <c r="L533" s="77">
        <f t="shared" ref="L533:L536" si="763">(IF(E533="SHORT",IF(I533="",0,H533-I533),IF(E533="LONG",IF(I533="",0,(I533-H533)))))*D533</f>
        <v>6124.9999999999718</v>
      </c>
      <c r="M533" s="77">
        <f t="shared" si="761"/>
        <v>6.4499999999999886</v>
      </c>
      <c r="N533" s="78">
        <f t="shared" si="762"/>
        <v>16124.999999999971</v>
      </c>
    </row>
    <row r="534" spans="1:14" s="87" customFormat="1" ht="14.25" customHeight="1">
      <c r="A534" s="80">
        <v>43409</v>
      </c>
      <c r="B534" s="81" t="s">
        <v>3</v>
      </c>
      <c r="C534" s="81" t="s">
        <v>55</v>
      </c>
      <c r="D534" s="82">
        <v>2000</v>
      </c>
      <c r="E534" s="81" t="s">
        <v>2</v>
      </c>
      <c r="F534" s="81">
        <v>449.45</v>
      </c>
      <c r="G534" s="81">
        <v>446.45</v>
      </c>
      <c r="H534" s="81"/>
      <c r="I534" s="83"/>
      <c r="J534" s="84">
        <f t="shared" si="759"/>
        <v>6000</v>
      </c>
      <c r="K534" s="85"/>
      <c r="L534" s="85"/>
      <c r="M534" s="85">
        <f t="shared" si="761"/>
        <v>3</v>
      </c>
      <c r="N534" s="86">
        <f t="shared" si="762"/>
        <v>6000</v>
      </c>
    </row>
    <row r="535" spans="1:14" s="87" customFormat="1" ht="14.25" customHeight="1">
      <c r="A535" s="72">
        <v>43409</v>
      </c>
      <c r="B535" s="73" t="s">
        <v>6</v>
      </c>
      <c r="C535" s="73" t="s">
        <v>55</v>
      </c>
      <c r="D535" s="74">
        <v>10000</v>
      </c>
      <c r="E535" s="73" t="s">
        <v>2</v>
      </c>
      <c r="F535" s="73">
        <v>144.9</v>
      </c>
      <c r="G535" s="73">
        <v>144.35</v>
      </c>
      <c r="H535" s="73">
        <v>143.65</v>
      </c>
      <c r="I535" s="75">
        <v>142.94999999999999</v>
      </c>
      <c r="J535" s="76">
        <f t="shared" si="759"/>
        <v>5500.0000000001137</v>
      </c>
      <c r="K535" s="77">
        <f t="shared" si="760"/>
        <v>6999.9999999998863</v>
      </c>
      <c r="L535" s="77">
        <f t="shared" si="763"/>
        <v>7000.000000000171</v>
      </c>
      <c r="M535" s="77">
        <f t="shared" si="761"/>
        <v>1.9500000000000171</v>
      </c>
      <c r="N535" s="78">
        <f t="shared" si="762"/>
        <v>19500.000000000171</v>
      </c>
    </row>
    <row r="536" spans="1:14" s="87" customFormat="1" ht="14.25" customHeight="1">
      <c r="A536" s="72">
        <v>43409</v>
      </c>
      <c r="B536" s="73" t="s">
        <v>5</v>
      </c>
      <c r="C536" s="73" t="s">
        <v>55</v>
      </c>
      <c r="D536" s="74">
        <v>10000</v>
      </c>
      <c r="E536" s="73" t="s">
        <v>2</v>
      </c>
      <c r="F536" s="73">
        <v>188.5</v>
      </c>
      <c r="G536" s="73">
        <v>187.95</v>
      </c>
      <c r="H536" s="73">
        <v>187.25</v>
      </c>
      <c r="I536" s="75">
        <v>186.55</v>
      </c>
      <c r="J536" s="76">
        <f t="shared" si="759"/>
        <v>5500.0000000001137</v>
      </c>
      <c r="K536" s="77">
        <f t="shared" si="760"/>
        <v>6999.9999999998863</v>
      </c>
      <c r="L536" s="77">
        <f t="shared" si="763"/>
        <v>6999.9999999998863</v>
      </c>
      <c r="M536" s="77">
        <f t="shared" si="761"/>
        <v>1.9499999999999886</v>
      </c>
      <c r="N536" s="78">
        <f t="shared" si="762"/>
        <v>19499.999999999887</v>
      </c>
    </row>
    <row r="537" spans="1:14" s="79" customFormat="1" ht="14.25" customHeight="1">
      <c r="A537" s="80">
        <v>43409</v>
      </c>
      <c r="B537" s="81" t="s">
        <v>0</v>
      </c>
      <c r="C537" s="81" t="s">
        <v>56</v>
      </c>
      <c r="D537" s="82">
        <v>100</v>
      </c>
      <c r="E537" s="81" t="s">
        <v>1</v>
      </c>
      <c r="F537" s="81">
        <v>31775</v>
      </c>
      <c r="G537" s="81">
        <v>31705</v>
      </c>
      <c r="H537" s="81"/>
      <c r="I537" s="83"/>
      <c r="J537" s="84">
        <f>(IF(E537="SHORT",F537-G537,IF(E537="LONG",G537-F537)))*D537</f>
        <v>-7000</v>
      </c>
      <c r="K537" s="85"/>
      <c r="L537" s="85"/>
      <c r="M537" s="85">
        <f>(K537+J537+L537)/D537</f>
        <v>-70</v>
      </c>
      <c r="N537" s="86">
        <f>M537*D537</f>
        <v>-7000</v>
      </c>
    </row>
    <row r="538" spans="1:14" s="87" customFormat="1" ht="14.25" customHeight="1">
      <c r="A538" s="80">
        <v>43409</v>
      </c>
      <c r="B538" s="81" t="s">
        <v>4</v>
      </c>
      <c r="C538" s="81" t="s">
        <v>56</v>
      </c>
      <c r="D538" s="82">
        <v>30</v>
      </c>
      <c r="E538" s="81" t="s">
        <v>1</v>
      </c>
      <c r="F538" s="81">
        <v>38600</v>
      </c>
      <c r="G538" s="81">
        <v>38700</v>
      </c>
      <c r="H538" s="81"/>
      <c r="I538" s="83"/>
      <c r="J538" s="84">
        <f>(IF(E538="SHORT",F538-G538,IF(E538="LONG",G538-F538)))*D538</f>
        <v>3000</v>
      </c>
      <c r="K538" s="85"/>
      <c r="L538" s="85"/>
      <c r="M538" s="85">
        <f>(K538+J538+L538)/D538</f>
        <v>100</v>
      </c>
      <c r="N538" s="86">
        <f>M538*D538</f>
        <v>3000</v>
      </c>
    </row>
    <row r="539" spans="1:14" s="87" customFormat="1" ht="14.25" customHeight="1">
      <c r="A539" s="80">
        <v>43406</v>
      </c>
      <c r="B539" s="81" t="s">
        <v>4</v>
      </c>
      <c r="C539" s="81" t="s">
        <v>51</v>
      </c>
      <c r="D539" s="82">
        <v>30</v>
      </c>
      <c r="E539" s="81" t="s">
        <v>2</v>
      </c>
      <c r="F539" s="81">
        <v>38604</v>
      </c>
      <c r="G539" s="81">
        <v>38504</v>
      </c>
      <c r="H539" s="83"/>
      <c r="I539" s="83"/>
      <c r="J539" s="84">
        <f t="shared" ref="J539:J542" si="764">(IF(E539="SHORT",F539-G539,IF(E539="LONG",G539-F539)))*D539</f>
        <v>3000</v>
      </c>
      <c r="K539" s="85"/>
      <c r="L539" s="85"/>
      <c r="M539" s="85">
        <f t="shared" ref="M539:M542" si="765">(K539+J539+L539)/D539</f>
        <v>100</v>
      </c>
      <c r="N539" s="86">
        <f t="shared" ref="N539:N542" si="766">M539*D539</f>
        <v>3000</v>
      </c>
    </row>
    <row r="540" spans="1:14" s="87" customFormat="1" ht="14.25" customHeight="1">
      <c r="A540" s="80">
        <v>43406</v>
      </c>
      <c r="B540" s="81" t="s">
        <v>31</v>
      </c>
      <c r="C540" s="81" t="s">
        <v>53</v>
      </c>
      <c r="D540" s="82">
        <v>200</v>
      </c>
      <c r="E540" s="81" t="s">
        <v>2</v>
      </c>
      <c r="F540" s="81">
        <v>4627</v>
      </c>
      <c r="G540" s="81">
        <v>4602</v>
      </c>
      <c r="H540" s="83">
        <v>4567</v>
      </c>
      <c r="I540" s="83"/>
      <c r="J540" s="84">
        <f t="shared" si="764"/>
        <v>5000</v>
      </c>
      <c r="K540" s="85">
        <f t="shared" ref="K540" si="767">(IF(E540="SHORT",IF(H540="",0,G540-H540),IF(E540="LONG",IF(H540="",0,H540-G540))))*D540</f>
        <v>7000</v>
      </c>
      <c r="L540" s="85"/>
      <c r="M540" s="85">
        <f t="shared" si="765"/>
        <v>60</v>
      </c>
      <c r="N540" s="86">
        <f t="shared" si="766"/>
        <v>12000</v>
      </c>
    </row>
    <row r="541" spans="1:14" s="79" customFormat="1" ht="14.25" customHeight="1">
      <c r="A541" s="80">
        <v>43406</v>
      </c>
      <c r="B541" s="81" t="s">
        <v>48</v>
      </c>
      <c r="C541" s="81" t="s">
        <v>55</v>
      </c>
      <c r="D541" s="82">
        <v>500</v>
      </c>
      <c r="E541" s="81" t="s">
        <v>1</v>
      </c>
      <c r="F541" s="81">
        <v>874.3</v>
      </c>
      <c r="G541" s="81">
        <v>879.9</v>
      </c>
      <c r="H541" s="83"/>
      <c r="I541" s="83"/>
      <c r="J541" s="84">
        <f t="shared" si="764"/>
        <v>2800.0000000000114</v>
      </c>
      <c r="K541" s="85"/>
      <c r="L541" s="85"/>
      <c r="M541" s="85">
        <f t="shared" si="765"/>
        <v>5.6000000000000227</v>
      </c>
      <c r="N541" s="86">
        <f t="shared" si="766"/>
        <v>2800.0000000000114</v>
      </c>
    </row>
    <row r="542" spans="1:14" s="87" customFormat="1" ht="14.25" customHeight="1">
      <c r="A542" s="80">
        <v>43406</v>
      </c>
      <c r="B542" s="81" t="s">
        <v>49</v>
      </c>
      <c r="C542" s="81" t="s">
        <v>55</v>
      </c>
      <c r="D542" s="82">
        <v>10000</v>
      </c>
      <c r="E542" s="81" t="s">
        <v>1</v>
      </c>
      <c r="F542" s="81">
        <v>145.35</v>
      </c>
      <c r="G542" s="81">
        <v>145.9</v>
      </c>
      <c r="H542" s="83"/>
      <c r="I542" s="83"/>
      <c r="J542" s="84">
        <f t="shared" si="764"/>
        <v>5500.0000000001137</v>
      </c>
      <c r="K542" s="85"/>
      <c r="L542" s="85"/>
      <c r="M542" s="85">
        <f t="shared" si="765"/>
        <v>0.55000000000001137</v>
      </c>
      <c r="N542" s="86">
        <f t="shared" si="766"/>
        <v>5500.0000000001137</v>
      </c>
    </row>
    <row r="543" spans="1:14" s="87" customFormat="1" ht="14.25" customHeight="1">
      <c r="A543" s="72">
        <v>43405</v>
      </c>
      <c r="B543" s="73" t="s">
        <v>31</v>
      </c>
      <c r="C543" s="73" t="s">
        <v>53</v>
      </c>
      <c r="D543" s="74">
        <v>200</v>
      </c>
      <c r="E543" s="73" t="s">
        <v>2</v>
      </c>
      <c r="F543" s="73">
        <v>4784</v>
      </c>
      <c r="G543" s="73">
        <v>4754</v>
      </c>
      <c r="H543" s="75">
        <v>4724</v>
      </c>
      <c r="I543" s="75">
        <v>4689</v>
      </c>
      <c r="J543" s="76">
        <f t="shared" ref="J543:J547" si="768">(IF(E543="SHORT",F543-G543,IF(E543="LONG",G543-F543)))*D543</f>
        <v>6000</v>
      </c>
      <c r="K543" s="77">
        <f t="shared" ref="K543:K547" si="769">(IF(E543="SHORT",IF(H543="",0,G543-H543),IF(E543="LONG",IF(H543="",0,H543-G543))))*D543</f>
        <v>6000</v>
      </c>
      <c r="L543" s="77">
        <f t="shared" ref="L543:L547" si="770">(IF(E543="SHORT",IF(I543="",0,H543-I543),IF(E543="LONG",IF(I543="",0,(I543-H543)))))*D543</f>
        <v>7000</v>
      </c>
      <c r="M543" s="77">
        <f t="shared" ref="M543:M547" si="771">(K543+J543+L543)/D543</f>
        <v>95</v>
      </c>
      <c r="N543" s="78">
        <f t="shared" ref="N543:N547" si="772">M543*D543</f>
        <v>19000</v>
      </c>
    </row>
    <row r="544" spans="1:14" s="87" customFormat="1" ht="14.25" customHeight="1">
      <c r="A544" s="80">
        <v>43405</v>
      </c>
      <c r="B544" s="81" t="s">
        <v>32</v>
      </c>
      <c r="C544" s="81" t="s">
        <v>53</v>
      </c>
      <c r="D544" s="82">
        <v>2500</v>
      </c>
      <c r="E544" s="81" t="s">
        <v>2</v>
      </c>
      <c r="F544" s="81">
        <v>241.5</v>
      </c>
      <c r="G544" s="81">
        <v>243</v>
      </c>
      <c r="H544" s="83"/>
      <c r="I544" s="83"/>
      <c r="J544" s="84">
        <f t="shared" si="768"/>
        <v>-3750</v>
      </c>
      <c r="K544" s="85"/>
      <c r="L544" s="85"/>
      <c r="M544" s="85">
        <f t="shared" si="771"/>
        <v>-1.5</v>
      </c>
      <c r="N544" s="86">
        <f t="shared" si="772"/>
        <v>-3750</v>
      </c>
    </row>
    <row r="545" spans="1:14" s="87" customFormat="1" ht="14.25" customHeight="1">
      <c r="A545" s="80">
        <v>43405</v>
      </c>
      <c r="B545" s="81" t="s">
        <v>3</v>
      </c>
      <c r="C545" s="81" t="s">
        <v>55</v>
      </c>
      <c r="D545" s="82">
        <v>2000</v>
      </c>
      <c r="E545" s="81" t="s">
        <v>1</v>
      </c>
      <c r="F545" s="81">
        <v>435.7</v>
      </c>
      <c r="G545" s="81">
        <v>438.7</v>
      </c>
      <c r="H545" s="83"/>
      <c r="I545" s="83"/>
      <c r="J545" s="84">
        <f t="shared" si="768"/>
        <v>6000</v>
      </c>
      <c r="K545" s="85"/>
      <c r="L545" s="85"/>
      <c r="M545" s="85">
        <f t="shared" si="771"/>
        <v>3</v>
      </c>
      <c r="N545" s="86">
        <f t="shared" si="772"/>
        <v>6000</v>
      </c>
    </row>
    <row r="546" spans="1:14" s="87" customFormat="1" ht="14.25" customHeight="1">
      <c r="A546" s="80">
        <v>43405</v>
      </c>
      <c r="B546" s="81" t="s">
        <v>0</v>
      </c>
      <c r="C546" s="81" t="s">
        <v>51</v>
      </c>
      <c r="D546" s="82">
        <v>100</v>
      </c>
      <c r="E546" s="81" t="s">
        <v>2</v>
      </c>
      <c r="F546" s="81">
        <v>31777</v>
      </c>
      <c r="G546" s="81">
        <v>31847</v>
      </c>
      <c r="H546" s="83"/>
      <c r="I546" s="83"/>
      <c r="J546" s="84">
        <f t="shared" si="768"/>
        <v>-7000</v>
      </c>
      <c r="K546" s="85"/>
      <c r="L546" s="85"/>
      <c r="M546" s="85">
        <f t="shared" si="771"/>
        <v>-70</v>
      </c>
      <c r="N546" s="86">
        <f t="shared" si="772"/>
        <v>-7000</v>
      </c>
    </row>
    <row r="547" spans="1:14" s="87" customFormat="1" ht="14.25" customHeight="1">
      <c r="A547" s="72">
        <v>43405</v>
      </c>
      <c r="B547" s="73" t="s">
        <v>4</v>
      </c>
      <c r="C547" s="73" t="s">
        <v>51</v>
      </c>
      <c r="D547" s="74">
        <v>30</v>
      </c>
      <c r="E547" s="73" t="s">
        <v>1</v>
      </c>
      <c r="F547" s="73">
        <v>38103</v>
      </c>
      <c r="G547" s="73">
        <v>38203</v>
      </c>
      <c r="H547" s="75">
        <v>38328</v>
      </c>
      <c r="I547" s="75">
        <v>38453</v>
      </c>
      <c r="J547" s="76">
        <f t="shared" si="768"/>
        <v>3000</v>
      </c>
      <c r="K547" s="77">
        <f t="shared" si="769"/>
        <v>3750</v>
      </c>
      <c r="L547" s="77">
        <f t="shared" si="770"/>
        <v>3750</v>
      </c>
      <c r="M547" s="77">
        <f t="shared" si="771"/>
        <v>350</v>
      </c>
      <c r="N547" s="78">
        <f t="shared" si="772"/>
        <v>10500</v>
      </c>
    </row>
    <row r="548" spans="1:14" s="87" customFormat="1" ht="14.25" customHeight="1">
      <c r="A548" s="80">
        <v>43404</v>
      </c>
      <c r="B548" s="81" t="s">
        <v>0</v>
      </c>
      <c r="C548" s="81" t="s">
        <v>51</v>
      </c>
      <c r="D548" s="82">
        <v>100</v>
      </c>
      <c r="E548" s="81" t="s">
        <v>2</v>
      </c>
      <c r="F548" s="81">
        <v>31793</v>
      </c>
      <c r="G548" s="81">
        <v>31728</v>
      </c>
      <c r="H548" s="83"/>
      <c r="I548" s="83"/>
      <c r="J548" s="84">
        <f t="shared" ref="J548:J552" si="773">(IF(E548="SHORT",F548-G548,IF(E548="LONG",G548-F548)))*D548</f>
        <v>6500</v>
      </c>
      <c r="K548" s="85"/>
      <c r="L548" s="85"/>
      <c r="M548" s="85">
        <f t="shared" ref="M548:M552" si="774">(K548+J548+L548)/D548</f>
        <v>65</v>
      </c>
      <c r="N548" s="86">
        <f t="shared" ref="N548:N552" si="775">M548*D548</f>
        <v>6500</v>
      </c>
    </row>
    <row r="549" spans="1:14" s="87" customFormat="1" ht="14.25" customHeight="1">
      <c r="A549" s="80">
        <v>43404</v>
      </c>
      <c r="B549" s="81" t="s">
        <v>5</v>
      </c>
      <c r="C549" s="81" t="s">
        <v>55</v>
      </c>
      <c r="D549" s="82">
        <v>10000</v>
      </c>
      <c r="E549" s="81" t="s">
        <v>2</v>
      </c>
      <c r="F549" s="81">
        <v>192.5</v>
      </c>
      <c r="G549" s="81">
        <v>191.95</v>
      </c>
      <c r="H549" s="83">
        <v>191.25</v>
      </c>
      <c r="I549" s="83"/>
      <c r="J549" s="84">
        <f t="shared" si="773"/>
        <v>5500.0000000001137</v>
      </c>
      <c r="K549" s="85">
        <f t="shared" ref="K549:K551" si="776">(IF(E549="SHORT",IF(H549="",0,G549-H549),IF(E549="LONG",IF(H549="",0,H549-G549))))*D549</f>
        <v>6999.9999999998863</v>
      </c>
      <c r="L549" s="85"/>
      <c r="M549" s="85">
        <f t="shared" si="774"/>
        <v>1.25</v>
      </c>
      <c r="N549" s="86">
        <f t="shared" si="775"/>
        <v>12500</v>
      </c>
    </row>
    <row r="550" spans="1:14" s="87" customFormat="1" ht="14.25" customHeight="1">
      <c r="A550" s="80">
        <v>43404</v>
      </c>
      <c r="B550" s="81" t="s">
        <v>32</v>
      </c>
      <c r="C550" s="81" t="s">
        <v>53</v>
      </c>
      <c r="D550" s="82">
        <v>2500</v>
      </c>
      <c r="E550" s="81" t="s">
        <v>2</v>
      </c>
      <c r="F550" s="81">
        <v>239.2</v>
      </c>
      <c r="G550" s="81">
        <v>240.7</v>
      </c>
      <c r="H550" s="83"/>
      <c r="I550" s="83"/>
      <c r="J550" s="84">
        <f t="shared" si="773"/>
        <v>-3750</v>
      </c>
      <c r="K550" s="85"/>
      <c r="L550" s="85"/>
      <c r="M550" s="85">
        <f t="shared" si="774"/>
        <v>-1.5</v>
      </c>
      <c r="N550" s="86">
        <f t="shared" si="775"/>
        <v>-3750</v>
      </c>
    </row>
    <row r="551" spans="1:14" s="87" customFormat="1" ht="14.25" customHeight="1">
      <c r="A551" s="80">
        <v>43404</v>
      </c>
      <c r="B551" s="81" t="s">
        <v>31</v>
      </c>
      <c r="C551" s="81" t="s">
        <v>53</v>
      </c>
      <c r="D551" s="82">
        <v>200</v>
      </c>
      <c r="E551" s="81" t="s">
        <v>2</v>
      </c>
      <c r="F551" s="81">
        <v>4935</v>
      </c>
      <c r="G551" s="81">
        <v>4910</v>
      </c>
      <c r="H551" s="83">
        <v>4875</v>
      </c>
      <c r="I551" s="83"/>
      <c r="J551" s="84">
        <f t="shared" si="773"/>
        <v>5000</v>
      </c>
      <c r="K551" s="85">
        <f t="shared" si="776"/>
        <v>7000</v>
      </c>
      <c r="L551" s="85"/>
      <c r="M551" s="85">
        <f t="shared" si="774"/>
        <v>60</v>
      </c>
      <c r="N551" s="86">
        <f t="shared" si="775"/>
        <v>12000</v>
      </c>
    </row>
    <row r="552" spans="1:14" s="87" customFormat="1" ht="14.25" customHeight="1">
      <c r="A552" s="80">
        <v>43404</v>
      </c>
      <c r="B552" s="81" t="s">
        <v>4</v>
      </c>
      <c r="C552" s="81" t="s">
        <v>51</v>
      </c>
      <c r="D552" s="82">
        <v>30</v>
      </c>
      <c r="E552" s="81" t="s">
        <v>2</v>
      </c>
      <c r="F552" s="81">
        <v>38220</v>
      </c>
      <c r="G552" s="81">
        <v>38120</v>
      </c>
      <c r="H552" s="83"/>
      <c r="I552" s="83"/>
      <c r="J552" s="84">
        <f t="shared" si="773"/>
        <v>3000</v>
      </c>
      <c r="K552" s="85"/>
      <c r="L552" s="85"/>
      <c r="M552" s="85">
        <f t="shared" si="774"/>
        <v>100</v>
      </c>
      <c r="N552" s="86">
        <f t="shared" si="775"/>
        <v>3000</v>
      </c>
    </row>
    <row r="553" spans="1:14" s="79" customFormat="1" ht="14.25" customHeight="1">
      <c r="A553" s="80">
        <v>43403</v>
      </c>
      <c r="B553" s="81" t="s">
        <v>0</v>
      </c>
      <c r="C553" s="81" t="s">
        <v>51</v>
      </c>
      <c r="D553" s="82">
        <v>100</v>
      </c>
      <c r="E553" s="81" t="s">
        <v>2</v>
      </c>
      <c r="F553" s="81">
        <v>31814</v>
      </c>
      <c r="G553" s="81">
        <v>31810</v>
      </c>
      <c r="H553" s="83"/>
      <c r="I553" s="83"/>
      <c r="J553" s="84">
        <f t="shared" ref="J553:J559" si="777">(IF(E553="SHORT",F553-G553,IF(E553="LONG",G553-F553)))*D553</f>
        <v>400</v>
      </c>
      <c r="K553" s="85"/>
      <c r="L553" s="85"/>
      <c r="M553" s="85">
        <f t="shared" ref="M553:M559" si="778">(K553+J553+L553)/D553</f>
        <v>4</v>
      </c>
      <c r="N553" s="86">
        <f t="shared" ref="N553:N559" si="779">M553*D553</f>
        <v>400</v>
      </c>
    </row>
    <row r="554" spans="1:14" s="87" customFormat="1" ht="14.25" customHeight="1">
      <c r="A554" s="80">
        <v>43403</v>
      </c>
      <c r="B554" s="81" t="s">
        <v>4</v>
      </c>
      <c r="C554" s="81" t="s">
        <v>51</v>
      </c>
      <c r="D554" s="82">
        <v>30</v>
      </c>
      <c r="E554" s="81" t="s">
        <v>2</v>
      </c>
      <c r="F554" s="81">
        <v>38285</v>
      </c>
      <c r="G554" s="81">
        <v>38410</v>
      </c>
      <c r="H554" s="83"/>
      <c r="I554" s="83"/>
      <c r="J554" s="84">
        <f t="shared" si="777"/>
        <v>-3750</v>
      </c>
      <c r="K554" s="85"/>
      <c r="L554" s="85"/>
      <c r="M554" s="85">
        <f t="shared" si="778"/>
        <v>-125</v>
      </c>
      <c r="N554" s="86">
        <f t="shared" si="779"/>
        <v>-3750</v>
      </c>
    </row>
    <row r="555" spans="1:14" s="87" customFormat="1" ht="14.25" customHeight="1">
      <c r="A555" s="80">
        <v>43403</v>
      </c>
      <c r="B555" s="81" t="s">
        <v>49</v>
      </c>
      <c r="C555" s="81" t="s">
        <v>55</v>
      </c>
      <c r="D555" s="82">
        <v>10000</v>
      </c>
      <c r="E555" s="81" t="s">
        <v>2</v>
      </c>
      <c r="F555" s="81">
        <v>144.35</v>
      </c>
      <c r="G555" s="81">
        <v>143.80000000000001</v>
      </c>
      <c r="H555" s="83"/>
      <c r="I555" s="83"/>
      <c r="J555" s="84">
        <f t="shared" si="777"/>
        <v>5499.999999999829</v>
      </c>
      <c r="K555" s="85"/>
      <c r="L555" s="85"/>
      <c r="M555" s="85">
        <f t="shared" si="778"/>
        <v>0.54999999999998295</v>
      </c>
      <c r="N555" s="86">
        <f t="shared" si="779"/>
        <v>5499.999999999829</v>
      </c>
    </row>
    <row r="556" spans="1:14" s="87" customFormat="1" ht="14.25" customHeight="1">
      <c r="A556" s="80">
        <v>43403</v>
      </c>
      <c r="B556" s="81" t="s">
        <v>3</v>
      </c>
      <c r="C556" s="81" t="s">
        <v>55</v>
      </c>
      <c r="D556" s="82">
        <v>2000</v>
      </c>
      <c r="E556" s="81" t="s">
        <v>2</v>
      </c>
      <c r="F556" s="81">
        <v>442.75</v>
      </c>
      <c r="G556" s="81">
        <v>439.75</v>
      </c>
      <c r="H556" s="83">
        <v>436</v>
      </c>
      <c r="I556" s="83"/>
      <c r="J556" s="84">
        <f t="shared" si="777"/>
        <v>6000</v>
      </c>
      <c r="K556" s="85">
        <f t="shared" ref="K556:K559" si="780">(IF(E556="SHORT",IF(H556="",0,G556-H556),IF(E556="LONG",IF(H556="",0,H556-G556))))*D556</f>
        <v>7500</v>
      </c>
      <c r="L556" s="85"/>
      <c r="M556" s="85">
        <f t="shared" si="778"/>
        <v>6.75</v>
      </c>
      <c r="N556" s="86">
        <f t="shared" si="779"/>
        <v>13500</v>
      </c>
    </row>
    <row r="557" spans="1:14" s="87" customFormat="1" ht="14.25" customHeight="1">
      <c r="A557" s="80">
        <v>43403</v>
      </c>
      <c r="B557" s="81" t="s">
        <v>48</v>
      </c>
      <c r="C557" s="81" t="s">
        <v>55</v>
      </c>
      <c r="D557" s="82">
        <v>500</v>
      </c>
      <c r="E557" s="81" t="s">
        <v>2</v>
      </c>
      <c r="F557" s="81">
        <v>859.8</v>
      </c>
      <c r="G557" s="81">
        <v>857.4</v>
      </c>
      <c r="H557" s="83"/>
      <c r="I557" s="83"/>
      <c r="J557" s="84">
        <f t="shared" si="777"/>
        <v>1199.9999999999886</v>
      </c>
      <c r="K557" s="85"/>
      <c r="L557" s="85"/>
      <c r="M557" s="85">
        <f t="shared" si="778"/>
        <v>2.3999999999999773</v>
      </c>
      <c r="N557" s="86">
        <f t="shared" si="779"/>
        <v>1199.9999999999886</v>
      </c>
    </row>
    <row r="558" spans="1:14" s="87" customFormat="1" ht="14.25" customHeight="1">
      <c r="A558" s="80">
        <v>43403</v>
      </c>
      <c r="B558" s="81" t="s">
        <v>32</v>
      </c>
      <c r="C558" s="81" t="s">
        <v>53</v>
      </c>
      <c r="D558" s="82">
        <v>2500</v>
      </c>
      <c r="E558" s="81" t="s">
        <v>2</v>
      </c>
      <c r="F558" s="81">
        <v>234.65</v>
      </c>
      <c r="G558" s="81">
        <v>236.15</v>
      </c>
      <c r="H558" s="83"/>
      <c r="I558" s="83"/>
      <c r="J558" s="84">
        <f t="shared" si="777"/>
        <v>-3750</v>
      </c>
      <c r="K558" s="85"/>
      <c r="L558" s="85"/>
      <c r="M558" s="85">
        <f t="shared" si="778"/>
        <v>-1.5</v>
      </c>
      <c r="N558" s="86">
        <f t="shared" si="779"/>
        <v>-3750</v>
      </c>
    </row>
    <row r="559" spans="1:14" s="87" customFormat="1" ht="14.25" customHeight="1">
      <c r="A559" s="72">
        <v>43403</v>
      </c>
      <c r="B559" s="73" t="s">
        <v>31</v>
      </c>
      <c r="C559" s="73" t="s">
        <v>53</v>
      </c>
      <c r="D559" s="74">
        <v>200</v>
      </c>
      <c r="E559" s="73" t="s">
        <v>2</v>
      </c>
      <c r="F559" s="73">
        <v>4941</v>
      </c>
      <c r="G559" s="73">
        <v>4916</v>
      </c>
      <c r="H559" s="75">
        <v>4881</v>
      </c>
      <c r="I559" s="75">
        <v>4846</v>
      </c>
      <c r="J559" s="76">
        <f t="shared" si="777"/>
        <v>5000</v>
      </c>
      <c r="K559" s="77">
        <f t="shared" si="780"/>
        <v>7000</v>
      </c>
      <c r="L559" s="77">
        <f t="shared" ref="L559" si="781">(IF(E559="SHORT",IF(I559="",0,H559-I559),IF(E559="LONG",IF(I559="",0,(I559-H559)))))*D559</f>
        <v>7000</v>
      </c>
      <c r="M559" s="77">
        <f t="shared" si="778"/>
        <v>95</v>
      </c>
      <c r="N559" s="78">
        <f t="shared" si="779"/>
        <v>19000</v>
      </c>
    </row>
    <row r="560" spans="1:14" s="87" customFormat="1" ht="14.25" customHeight="1">
      <c r="A560" s="80">
        <v>43402</v>
      </c>
      <c r="B560" s="81" t="s">
        <v>0</v>
      </c>
      <c r="C560" s="81" t="s">
        <v>51</v>
      </c>
      <c r="D560" s="82">
        <v>100</v>
      </c>
      <c r="E560" s="81" t="s">
        <v>2</v>
      </c>
      <c r="F560" s="81">
        <v>31950</v>
      </c>
      <c r="G560" s="81">
        <v>31885</v>
      </c>
      <c r="H560" s="83"/>
      <c r="I560" s="83"/>
      <c r="J560" s="84">
        <f t="shared" ref="J560:J565" si="782">(IF(E560="SHORT",F560-G560,IF(E560="LONG",G560-F560)))*D560</f>
        <v>6500</v>
      </c>
      <c r="K560" s="85"/>
      <c r="L560" s="85"/>
      <c r="M560" s="85">
        <f t="shared" ref="M560:M565" si="783">(K560+J560+L560)/D560</f>
        <v>65</v>
      </c>
      <c r="N560" s="86">
        <f t="shared" ref="N560:N565" si="784">M560*D560</f>
        <v>6500</v>
      </c>
    </row>
    <row r="561" spans="1:14" s="87" customFormat="1" ht="14.25" customHeight="1">
      <c r="A561" s="80">
        <v>43402</v>
      </c>
      <c r="B561" s="81" t="s">
        <v>4</v>
      </c>
      <c r="C561" s="81" t="s">
        <v>51</v>
      </c>
      <c r="D561" s="82">
        <v>30</v>
      </c>
      <c r="E561" s="81" t="s">
        <v>1</v>
      </c>
      <c r="F561" s="81">
        <v>38728</v>
      </c>
      <c r="G561" s="81">
        <v>38828</v>
      </c>
      <c r="H561" s="83"/>
      <c r="I561" s="83"/>
      <c r="J561" s="84">
        <f t="shared" si="782"/>
        <v>3000</v>
      </c>
      <c r="K561" s="85"/>
      <c r="L561" s="85"/>
      <c r="M561" s="85">
        <f t="shared" si="783"/>
        <v>100</v>
      </c>
      <c r="N561" s="86">
        <f t="shared" si="784"/>
        <v>3000</v>
      </c>
    </row>
    <row r="562" spans="1:14" s="87" customFormat="1" ht="14.25" customHeight="1">
      <c r="A562" s="80">
        <v>43402</v>
      </c>
      <c r="B562" s="81" t="s">
        <v>49</v>
      </c>
      <c r="C562" s="81" t="s">
        <v>55</v>
      </c>
      <c r="D562" s="82">
        <v>10000</v>
      </c>
      <c r="E562" s="81" t="s">
        <v>1</v>
      </c>
      <c r="F562" s="81">
        <v>145.80000000000001</v>
      </c>
      <c r="G562" s="81">
        <v>145.19999999999999</v>
      </c>
      <c r="H562" s="83"/>
      <c r="I562" s="83"/>
      <c r="J562" s="84">
        <f t="shared" si="782"/>
        <v>-6000.0000000002274</v>
      </c>
      <c r="K562" s="85"/>
      <c r="L562" s="85"/>
      <c r="M562" s="85">
        <f t="shared" si="783"/>
        <v>-0.60000000000002274</v>
      </c>
      <c r="N562" s="86">
        <f t="shared" si="784"/>
        <v>-6000.0000000002274</v>
      </c>
    </row>
    <row r="563" spans="1:14" s="87" customFormat="1" ht="14.25" customHeight="1">
      <c r="A563" s="80">
        <v>43402</v>
      </c>
      <c r="B563" s="81" t="s">
        <v>5</v>
      </c>
      <c r="C563" s="81" t="s">
        <v>55</v>
      </c>
      <c r="D563" s="82">
        <v>10000</v>
      </c>
      <c r="E563" s="81" t="s">
        <v>1</v>
      </c>
      <c r="F563" s="81">
        <v>197.85</v>
      </c>
      <c r="G563" s="81">
        <v>197.25</v>
      </c>
      <c r="H563" s="83"/>
      <c r="I563" s="83"/>
      <c r="J563" s="84">
        <f t="shared" si="782"/>
        <v>-5999.9999999999436</v>
      </c>
      <c r="K563" s="85"/>
      <c r="L563" s="85"/>
      <c r="M563" s="85">
        <f t="shared" si="783"/>
        <v>-0.59999999999999432</v>
      </c>
      <c r="N563" s="86">
        <f t="shared" si="784"/>
        <v>-5999.9999999999436</v>
      </c>
    </row>
    <row r="564" spans="1:14" s="87" customFormat="1" ht="14.25" customHeight="1">
      <c r="A564" s="80">
        <v>43402</v>
      </c>
      <c r="B564" s="81" t="s">
        <v>32</v>
      </c>
      <c r="C564" s="81" t="s">
        <v>53</v>
      </c>
      <c r="D564" s="82">
        <v>2500</v>
      </c>
      <c r="E564" s="81" t="s">
        <v>2</v>
      </c>
      <c r="F564" s="81">
        <v>233.45</v>
      </c>
      <c r="G564" s="81">
        <v>231.7</v>
      </c>
      <c r="H564" s="83"/>
      <c r="I564" s="83"/>
      <c r="J564" s="84">
        <f t="shared" si="782"/>
        <v>4375</v>
      </c>
      <c r="K564" s="85"/>
      <c r="L564" s="85"/>
      <c r="M564" s="85">
        <f t="shared" si="783"/>
        <v>1.75</v>
      </c>
      <c r="N564" s="86">
        <f t="shared" si="784"/>
        <v>4375</v>
      </c>
    </row>
    <row r="565" spans="1:14" s="87" customFormat="1" ht="14.25" customHeight="1">
      <c r="A565" s="80">
        <v>43402</v>
      </c>
      <c r="B565" s="81" t="s">
        <v>31</v>
      </c>
      <c r="C565" s="81" t="s">
        <v>53</v>
      </c>
      <c r="D565" s="82">
        <v>200</v>
      </c>
      <c r="E565" s="81" t="s">
        <v>2</v>
      </c>
      <c r="F565" s="81">
        <v>4949</v>
      </c>
      <c r="G565" s="81">
        <v>4924</v>
      </c>
      <c r="H565" s="83"/>
      <c r="I565" s="83"/>
      <c r="J565" s="84">
        <f t="shared" si="782"/>
        <v>5000</v>
      </c>
      <c r="K565" s="85"/>
      <c r="L565" s="85"/>
      <c r="M565" s="85">
        <f t="shared" si="783"/>
        <v>25</v>
      </c>
      <c r="N565" s="86">
        <f t="shared" si="784"/>
        <v>5000</v>
      </c>
    </row>
    <row r="566" spans="1:14" s="87" customFormat="1" ht="14.25" customHeight="1">
      <c r="A566" s="80">
        <v>43399</v>
      </c>
      <c r="B566" s="81" t="s">
        <v>32</v>
      </c>
      <c r="C566" s="81" t="s">
        <v>53</v>
      </c>
      <c r="D566" s="82">
        <v>2500</v>
      </c>
      <c r="E566" s="81" t="s">
        <v>2</v>
      </c>
      <c r="F566" s="81">
        <v>230.9</v>
      </c>
      <c r="G566" s="81">
        <v>229.15</v>
      </c>
      <c r="H566" s="83"/>
      <c r="I566" s="83"/>
      <c r="J566" s="84">
        <f t="shared" ref="J566:J570" si="785">(IF(E566="SHORT",F566-G566,IF(E566="LONG",G566-F566)))*D566</f>
        <v>4375</v>
      </c>
      <c r="K566" s="85"/>
      <c r="L566" s="85"/>
      <c r="M566" s="85">
        <f t="shared" ref="M566:M570" si="786">(K566+J566+L566)/D566</f>
        <v>1.75</v>
      </c>
      <c r="N566" s="86">
        <f t="shared" ref="N566:N570" si="787">M566*D566</f>
        <v>4375</v>
      </c>
    </row>
    <row r="567" spans="1:14" s="87" customFormat="1" ht="14.25" customHeight="1">
      <c r="A567" s="80">
        <v>43399</v>
      </c>
      <c r="B567" s="81" t="s">
        <v>31</v>
      </c>
      <c r="C567" s="81" t="s">
        <v>53</v>
      </c>
      <c r="D567" s="82">
        <v>200</v>
      </c>
      <c r="E567" s="81" t="s">
        <v>2</v>
      </c>
      <c r="F567" s="81">
        <v>4890</v>
      </c>
      <c r="G567" s="81">
        <v>4920</v>
      </c>
      <c r="H567" s="83"/>
      <c r="I567" s="83"/>
      <c r="J567" s="84">
        <f t="shared" si="785"/>
        <v>-6000</v>
      </c>
      <c r="K567" s="85"/>
      <c r="L567" s="85"/>
      <c r="M567" s="85">
        <f t="shared" si="786"/>
        <v>-30</v>
      </c>
      <c r="N567" s="86">
        <f t="shared" si="787"/>
        <v>-6000</v>
      </c>
    </row>
    <row r="568" spans="1:14" s="87" customFormat="1" ht="14.25" customHeight="1">
      <c r="A568" s="80">
        <v>43399</v>
      </c>
      <c r="B568" s="81" t="s">
        <v>0</v>
      </c>
      <c r="C568" s="81" t="s">
        <v>51</v>
      </c>
      <c r="D568" s="82">
        <v>100</v>
      </c>
      <c r="E568" s="81" t="s">
        <v>1</v>
      </c>
      <c r="F568" s="81">
        <v>32115</v>
      </c>
      <c r="G568" s="81">
        <v>32180</v>
      </c>
      <c r="H568" s="83"/>
      <c r="I568" s="83"/>
      <c r="J568" s="84">
        <f t="shared" si="785"/>
        <v>6500</v>
      </c>
      <c r="K568" s="85"/>
      <c r="L568" s="85"/>
      <c r="M568" s="85">
        <f t="shared" si="786"/>
        <v>65</v>
      </c>
      <c r="N568" s="86">
        <f t="shared" si="787"/>
        <v>6500</v>
      </c>
    </row>
    <row r="569" spans="1:14" s="87" customFormat="1" ht="14.25" customHeight="1">
      <c r="A569" s="80">
        <v>43399</v>
      </c>
      <c r="B569" s="81" t="s">
        <v>4</v>
      </c>
      <c r="C569" s="81" t="s">
        <v>51</v>
      </c>
      <c r="D569" s="82">
        <v>30</v>
      </c>
      <c r="E569" s="81" t="s">
        <v>1</v>
      </c>
      <c r="F569" s="81">
        <v>38800</v>
      </c>
      <c r="G569" s="81">
        <v>38900</v>
      </c>
      <c r="H569" s="83"/>
      <c r="I569" s="83"/>
      <c r="J569" s="84">
        <f t="shared" si="785"/>
        <v>3000</v>
      </c>
      <c r="K569" s="85"/>
      <c r="L569" s="85"/>
      <c r="M569" s="85">
        <f t="shared" si="786"/>
        <v>100</v>
      </c>
      <c r="N569" s="86">
        <f t="shared" si="787"/>
        <v>3000</v>
      </c>
    </row>
    <row r="570" spans="1:14" s="87" customFormat="1" ht="14.25" customHeight="1">
      <c r="A570" s="80">
        <v>43399</v>
      </c>
      <c r="B570" s="81" t="s">
        <v>6</v>
      </c>
      <c r="C570" s="81" t="s">
        <v>55</v>
      </c>
      <c r="D570" s="82">
        <v>10000</v>
      </c>
      <c r="E570" s="81" t="s">
        <v>2</v>
      </c>
      <c r="F570" s="81">
        <v>145.80000000000001</v>
      </c>
      <c r="G570" s="81">
        <v>145.25</v>
      </c>
      <c r="H570" s="83"/>
      <c r="I570" s="83"/>
      <c r="J570" s="84">
        <f t="shared" si="785"/>
        <v>5500.0000000001137</v>
      </c>
      <c r="K570" s="85"/>
      <c r="L570" s="85"/>
      <c r="M570" s="85">
        <f t="shared" si="786"/>
        <v>0.55000000000001137</v>
      </c>
      <c r="N570" s="86">
        <f t="shared" si="787"/>
        <v>5500.0000000001137</v>
      </c>
    </row>
    <row r="571" spans="1:14" s="87" customFormat="1" ht="14.25" customHeight="1">
      <c r="A571" s="80">
        <v>43398</v>
      </c>
      <c r="B571" s="81" t="s">
        <v>31</v>
      </c>
      <c r="C571" s="81" t="s">
        <v>53</v>
      </c>
      <c r="D571" s="82">
        <v>200</v>
      </c>
      <c r="E571" s="81" t="s">
        <v>1</v>
      </c>
      <c r="F571" s="81">
        <v>4905</v>
      </c>
      <c r="G571" s="81">
        <v>4930</v>
      </c>
      <c r="H571" s="83">
        <v>4965</v>
      </c>
      <c r="I571" s="83"/>
      <c r="J571" s="84">
        <f t="shared" ref="J571:J576" si="788">(IF(E571="SHORT",F571-G571,IF(E571="LONG",G571-F571)))*D571</f>
        <v>5000</v>
      </c>
      <c r="K571" s="85">
        <f t="shared" ref="K571:K576" si="789">(IF(E571="SHORT",IF(H571="",0,G571-H571),IF(E571="LONG",IF(H571="",0,H571-G571))))*D571</f>
        <v>7000</v>
      </c>
      <c r="L571" s="85"/>
      <c r="M571" s="85">
        <f t="shared" ref="M571:M576" si="790">(K571+J571+L571)/D571</f>
        <v>60</v>
      </c>
      <c r="N571" s="86">
        <f t="shared" ref="N571:N576" si="791">M571*D571</f>
        <v>12000</v>
      </c>
    </row>
    <row r="572" spans="1:14" s="87" customFormat="1" ht="14.25" customHeight="1">
      <c r="A572" s="80">
        <v>43398</v>
      </c>
      <c r="B572" s="81" t="s">
        <v>49</v>
      </c>
      <c r="C572" s="81" t="s">
        <v>55</v>
      </c>
      <c r="D572" s="82">
        <v>10000</v>
      </c>
      <c r="E572" s="81" t="s">
        <v>2</v>
      </c>
      <c r="F572" s="81">
        <v>145.75</v>
      </c>
      <c r="G572" s="81">
        <v>145.19999999999999</v>
      </c>
      <c r="H572" s="83">
        <v>144.5</v>
      </c>
      <c r="I572" s="83"/>
      <c r="J572" s="84">
        <f t="shared" si="788"/>
        <v>5500.0000000001137</v>
      </c>
      <c r="K572" s="85">
        <f t="shared" si="789"/>
        <v>6999.9999999998863</v>
      </c>
      <c r="L572" s="85"/>
      <c r="M572" s="85">
        <f t="shared" si="790"/>
        <v>1.25</v>
      </c>
      <c r="N572" s="86">
        <f t="shared" si="791"/>
        <v>12500</v>
      </c>
    </row>
    <row r="573" spans="1:14" s="87" customFormat="1" ht="14.25" customHeight="1">
      <c r="A573" s="80">
        <v>43398</v>
      </c>
      <c r="B573" s="81" t="s">
        <v>3</v>
      </c>
      <c r="C573" s="81" t="s">
        <v>55</v>
      </c>
      <c r="D573" s="82">
        <v>2000</v>
      </c>
      <c r="E573" s="81" t="s">
        <v>1</v>
      </c>
      <c r="F573" s="81">
        <v>447.9</v>
      </c>
      <c r="G573" s="81">
        <v>450</v>
      </c>
      <c r="H573" s="83"/>
      <c r="I573" s="83"/>
      <c r="J573" s="84">
        <f t="shared" si="788"/>
        <v>4200.0000000000455</v>
      </c>
      <c r="K573" s="85"/>
      <c r="L573" s="85"/>
      <c r="M573" s="85">
        <f t="shared" si="790"/>
        <v>2.1000000000000227</v>
      </c>
      <c r="N573" s="86">
        <f t="shared" si="791"/>
        <v>4200.0000000000455</v>
      </c>
    </row>
    <row r="574" spans="1:14" s="79" customFormat="1" ht="14.25" customHeight="1">
      <c r="A574" s="80">
        <v>43398</v>
      </c>
      <c r="B574" s="81" t="s">
        <v>32</v>
      </c>
      <c r="C574" s="81" t="s">
        <v>53</v>
      </c>
      <c r="D574" s="82">
        <v>2500</v>
      </c>
      <c r="E574" s="81" t="s">
        <v>1</v>
      </c>
      <c r="F574" s="81">
        <v>233.85</v>
      </c>
      <c r="G574" s="81">
        <v>235.6</v>
      </c>
      <c r="H574" s="83"/>
      <c r="I574" s="83"/>
      <c r="J574" s="84">
        <f t="shared" si="788"/>
        <v>4375</v>
      </c>
      <c r="K574" s="85"/>
      <c r="L574" s="85"/>
      <c r="M574" s="85">
        <f t="shared" si="790"/>
        <v>1.75</v>
      </c>
      <c r="N574" s="86">
        <f t="shared" si="791"/>
        <v>4375</v>
      </c>
    </row>
    <row r="575" spans="1:14" s="87" customFormat="1" ht="14.25" customHeight="1">
      <c r="A575" s="80">
        <v>43398</v>
      </c>
      <c r="B575" s="81" t="s">
        <v>0</v>
      </c>
      <c r="C575" s="81" t="s">
        <v>51</v>
      </c>
      <c r="D575" s="82">
        <v>100</v>
      </c>
      <c r="E575" s="81" t="s">
        <v>2</v>
      </c>
      <c r="F575" s="81">
        <v>31979</v>
      </c>
      <c r="G575" s="81">
        <v>31914</v>
      </c>
      <c r="H575" s="83"/>
      <c r="I575" s="83"/>
      <c r="J575" s="84">
        <f t="shared" si="788"/>
        <v>6500</v>
      </c>
      <c r="K575" s="85"/>
      <c r="L575" s="85"/>
      <c r="M575" s="85">
        <f t="shared" si="790"/>
        <v>65</v>
      </c>
      <c r="N575" s="86">
        <f t="shared" si="791"/>
        <v>6500</v>
      </c>
    </row>
    <row r="576" spans="1:14" s="87" customFormat="1" ht="14.25" customHeight="1">
      <c r="A576" s="80">
        <v>43398</v>
      </c>
      <c r="B576" s="81" t="s">
        <v>4</v>
      </c>
      <c r="C576" s="81" t="s">
        <v>51</v>
      </c>
      <c r="D576" s="82">
        <v>30</v>
      </c>
      <c r="E576" s="81" t="s">
        <v>2</v>
      </c>
      <c r="F576" s="81">
        <v>38871</v>
      </c>
      <c r="G576" s="81">
        <v>38771</v>
      </c>
      <c r="H576" s="83">
        <v>38621</v>
      </c>
      <c r="I576" s="83"/>
      <c r="J576" s="84">
        <f t="shared" si="788"/>
        <v>3000</v>
      </c>
      <c r="K576" s="85">
        <f t="shared" si="789"/>
        <v>4500</v>
      </c>
      <c r="L576" s="85"/>
      <c r="M576" s="85">
        <f t="shared" si="790"/>
        <v>250</v>
      </c>
      <c r="N576" s="86">
        <f t="shared" si="791"/>
        <v>7500</v>
      </c>
    </row>
    <row r="577" spans="1:14" s="87" customFormat="1" ht="14.25" customHeight="1">
      <c r="A577" s="80">
        <v>43397</v>
      </c>
      <c r="B577" s="81" t="s">
        <v>0</v>
      </c>
      <c r="C577" s="81" t="s">
        <v>51</v>
      </c>
      <c r="D577" s="82">
        <v>100</v>
      </c>
      <c r="E577" s="81" t="s">
        <v>2</v>
      </c>
      <c r="F577" s="81">
        <v>31945</v>
      </c>
      <c r="G577" s="81">
        <v>31880</v>
      </c>
      <c r="H577" s="83"/>
      <c r="I577" s="83"/>
      <c r="J577" s="84">
        <f t="shared" ref="J577:J583" si="792">(IF(E577="SHORT",F577-G577,IF(E577="LONG",G577-F577)))*D577</f>
        <v>6500</v>
      </c>
      <c r="K577" s="85"/>
      <c r="L577" s="85"/>
      <c r="M577" s="85">
        <f t="shared" ref="M577:M583" si="793">(K577+J577+L577)/D577</f>
        <v>65</v>
      </c>
      <c r="N577" s="86">
        <f t="shared" ref="N577:N583" si="794">M577*D577</f>
        <v>6500</v>
      </c>
    </row>
    <row r="578" spans="1:14" s="87" customFormat="1" ht="14.25" customHeight="1">
      <c r="A578" s="80">
        <v>43397</v>
      </c>
      <c r="B578" s="81" t="s">
        <v>4</v>
      </c>
      <c r="C578" s="81" t="s">
        <v>51</v>
      </c>
      <c r="D578" s="82">
        <v>30</v>
      </c>
      <c r="E578" s="81" t="s">
        <v>2</v>
      </c>
      <c r="F578" s="81">
        <v>39002</v>
      </c>
      <c r="G578" s="81">
        <v>38902</v>
      </c>
      <c r="H578" s="83"/>
      <c r="I578" s="83"/>
      <c r="J578" s="84">
        <f t="shared" si="792"/>
        <v>3000</v>
      </c>
      <c r="K578" s="85"/>
      <c r="L578" s="85"/>
      <c r="M578" s="85">
        <f t="shared" si="793"/>
        <v>100</v>
      </c>
      <c r="N578" s="86">
        <f t="shared" si="794"/>
        <v>3000</v>
      </c>
    </row>
    <row r="579" spans="1:14" s="87" customFormat="1" ht="14.25" customHeight="1">
      <c r="A579" s="80">
        <v>43397</v>
      </c>
      <c r="B579" s="81" t="s">
        <v>6</v>
      </c>
      <c r="C579" s="81" t="s">
        <v>55</v>
      </c>
      <c r="D579" s="82">
        <v>10000</v>
      </c>
      <c r="E579" s="81" t="s">
        <v>2</v>
      </c>
      <c r="F579" s="81">
        <v>146.85</v>
      </c>
      <c r="G579" s="81">
        <v>146.30000000000001</v>
      </c>
      <c r="H579" s="83">
        <v>145.6</v>
      </c>
      <c r="I579" s="83"/>
      <c r="J579" s="84">
        <f t="shared" si="792"/>
        <v>5499.999999999829</v>
      </c>
      <c r="K579" s="85">
        <f t="shared" ref="K579:K582" si="795">(IF(E579="SHORT",IF(H579="",0,G579-H579),IF(E579="LONG",IF(H579="",0,H579-G579))))*D579</f>
        <v>7000.000000000171</v>
      </c>
      <c r="L579" s="85"/>
      <c r="M579" s="85">
        <f t="shared" si="793"/>
        <v>1.25</v>
      </c>
      <c r="N579" s="86">
        <f t="shared" si="794"/>
        <v>12500</v>
      </c>
    </row>
    <row r="580" spans="1:14" s="87" customFormat="1" ht="14.25" customHeight="1">
      <c r="A580" s="72">
        <v>43397</v>
      </c>
      <c r="B580" s="73" t="s">
        <v>5</v>
      </c>
      <c r="C580" s="73" t="s">
        <v>55</v>
      </c>
      <c r="D580" s="74">
        <v>10000</v>
      </c>
      <c r="E580" s="73" t="s">
        <v>2</v>
      </c>
      <c r="F580" s="73">
        <v>201.2</v>
      </c>
      <c r="G580" s="73">
        <v>200.65</v>
      </c>
      <c r="H580" s="75">
        <v>199.95</v>
      </c>
      <c r="I580" s="75">
        <v>199.25</v>
      </c>
      <c r="J580" s="76">
        <f t="shared" si="792"/>
        <v>5499.999999999829</v>
      </c>
      <c r="K580" s="77">
        <f t="shared" si="795"/>
        <v>7000.000000000171</v>
      </c>
      <c r="L580" s="77">
        <f t="shared" ref="L580" si="796">(IF(E580="SHORT",IF(I580="",0,H580-I580),IF(E580="LONG",IF(I580="",0,(I580-H580)))))*D580</f>
        <v>6999.9999999998863</v>
      </c>
      <c r="M580" s="77">
        <f t="shared" si="793"/>
        <v>1.9499999999999886</v>
      </c>
      <c r="N580" s="78">
        <f t="shared" si="794"/>
        <v>19499.999999999887</v>
      </c>
    </row>
    <row r="581" spans="1:14" s="87" customFormat="1" ht="14.25" customHeight="1">
      <c r="A581" s="80">
        <v>43397</v>
      </c>
      <c r="B581" s="81" t="s">
        <v>49</v>
      </c>
      <c r="C581" s="81" t="s">
        <v>55</v>
      </c>
      <c r="D581" s="82">
        <v>10000</v>
      </c>
      <c r="E581" s="81" t="s">
        <v>2</v>
      </c>
      <c r="F581" s="81">
        <v>147</v>
      </c>
      <c r="G581" s="81">
        <v>146.44999999999999</v>
      </c>
      <c r="H581" s="83">
        <v>145.75</v>
      </c>
      <c r="I581" s="83"/>
      <c r="J581" s="84">
        <f t="shared" si="792"/>
        <v>5500.0000000001137</v>
      </c>
      <c r="K581" s="85">
        <f t="shared" si="795"/>
        <v>6999.9999999998863</v>
      </c>
      <c r="L581" s="85"/>
      <c r="M581" s="85">
        <f t="shared" si="793"/>
        <v>1.25</v>
      </c>
      <c r="N581" s="86">
        <f t="shared" si="794"/>
        <v>12500</v>
      </c>
    </row>
    <row r="582" spans="1:14" s="87" customFormat="1" ht="14.25" customHeight="1">
      <c r="A582" s="80">
        <v>43397</v>
      </c>
      <c r="B582" s="81" t="s">
        <v>32</v>
      </c>
      <c r="C582" s="81" t="s">
        <v>53</v>
      </c>
      <c r="D582" s="82">
        <v>2500</v>
      </c>
      <c r="E582" s="81" t="s">
        <v>2</v>
      </c>
      <c r="F582" s="81">
        <v>235.6</v>
      </c>
      <c r="G582" s="81">
        <v>233.85</v>
      </c>
      <c r="H582" s="83">
        <v>231.6</v>
      </c>
      <c r="I582" s="83"/>
      <c r="J582" s="84">
        <f t="shared" si="792"/>
        <v>4375</v>
      </c>
      <c r="K582" s="85">
        <f t="shared" si="795"/>
        <v>5625</v>
      </c>
      <c r="L582" s="85"/>
      <c r="M582" s="85">
        <f t="shared" si="793"/>
        <v>4</v>
      </c>
      <c r="N582" s="86">
        <f t="shared" si="794"/>
        <v>10000</v>
      </c>
    </row>
    <row r="583" spans="1:14" s="87" customFormat="1" ht="14.25" customHeight="1">
      <c r="A583" s="80">
        <v>43397</v>
      </c>
      <c r="B583" s="81" t="s">
        <v>31</v>
      </c>
      <c r="C583" s="81" t="s">
        <v>53</v>
      </c>
      <c r="D583" s="82">
        <v>200</v>
      </c>
      <c r="E583" s="81" t="s">
        <v>2</v>
      </c>
      <c r="F583" s="81">
        <v>4879</v>
      </c>
      <c r="G583" s="81">
        <v>4854</v>
      </c>
      <c r="H583" s="83"/>
      <c r="I583" s="83"/>
      <c r="J583" s="84">
        <f t="shared" si="792"/>
        <v>5000</v>
      </c>
      <c r="K583" s="85"/>
      <c r="L583" s="85"/>
      <c r="M583" s="85">
        <f t="shared" si="793"/>
        <v>25</v>
      </c>
      <c r="N583" s="86">
        <f t="shared" si="794"/>
        <v>5000</v>
      </c>
    </row>
    <row r="584" spans="1:14" s="87" customFormat="1" ht="14.25" customHeight="1">
      <c r="A584" s="80">
        <v>43396</v>
      </c>
      <c r="B584" s="81" t="s">
        <v>4</v>
      </c>
      <c r="C584" s="81" t="s">
        <v>51</v>
      </c>
      <c r="D584" s="82">
        <v>30</v>
      </c>
      <c r="E584" s="81" t="s">
        <v>1</v>
      </c>
      <c r="F584" s="81">
        <v>32129</v>
      </c>
      <c r="G584" s="81">
        <v>32229</v>
      </c>
      <c r="H584" s="83"/>
      <c r="I584" s="83"/>
      <c r="J584" s="84">
        <f t="shared" ref="J584:J587" si="797">(IF(E584="SHORT",F584-G584,IF(E584="LONG",G584-F584)))*D584</f>
        <v>3000</v>
      </c>
      <c r="K584" s="85"/>
      <c r="L584" s="85"/>
      <c r="M584" s="85">
        <f t="shared" ref="M584:M587" si="798">(K584+J584+L584)/D584</f>
        <v>100</v>
      </c>
      <c r="N584" s="86">
        <f t="shared" ref="N584:N587" si="799">M584*D584</f>
        <v>3000</v>
      </c>
    </row>
    <row r="585" spans="1:14" s="87" customFormat="1" ht="14.25" customHeight="1">
      <c r="A585" s="80">
        <v>43396</v>
      </c>
      <c r="B585" s="81" t="s">
        <v>0</v>
      </c>
      <c r="C585" s="81" t="s">
        <v>51</v>
      </c>
      <c r="D585" s="82">
        <v>100</v>
      </c>
      <c r="E585" s="81" t="s">
        <v>1</v>
      </c>
      <c r="F585" s="81">
        <v>32215</v>
      </c>
      <c r="G585" s="81">
        <v>32276</v>
      </c>
      <c r="H585" s="83"/>
      <c r="I585" s="83"/>
      <c r="J585" s="84">
        <f t="shared" si="797"/>
        <v>6100</v>
      </c>
      <c r="K585" s="85"/>
      <c r="L585" s="85"/>
      <c r="M585" s="85">
        <f t="shared" si="798"/>
        <v>61</v>
      </c>
      <c r="N585" s="86">
        <f t="shared" si="799"/>
        <v>6100</v>
      </c>
    </row>
    <row r="586" spans="1:14" s="87" customFormat="1" ht="14.25" customHeight="1">
      <c r="A586" s="80">
        <v>43396</v>
      </c>
      <c r="B586" s="81" t="s">
        <v>3</v>
      </c>
      <c r="C586" s="81" t="s">
        <v>55</v>
      </c>
      <c r="D586" s="82">
        <v>2000</v>
      </c>
      <c r="E586" s="81" t="s">
        <v>2</v>
      </c>
      <c r="F586" s="81">
        <v>452.45</v>
      </c>
      <c r="G586" s="81">
        <v>449.45</v>
      </c>
      <c r="H586" s="83"/>
      <c r="I586" s="83"/>
      <c r="J586" s="84">
        <f t="shared" si="797"/>
        <v>6000</v>
      </c>
      <c r="K586" s="85"/>
      <c r="L586" s="85"/>
      <c r="M586" s="85">
        <f t="shared" si="798"/>
        <v>3</v>
      </c>
      <c r="N586" s="86">
        <f t="shared" si="799"/>
        <v>6000</v>
      </c>
    </row>
    <row r="587" spans="1:14" s="87" customFormat="1" ht="15" customHeight="1">
      <c r="A587" s="80">
        <v>43396</v>
      </c>
      <c r="B587" s="81" t="s">
        <v>5</v>
      </c>
      <c r="C587" s="81" t="s">
        <v>55</v>
      </c>
      <c r="D587" s="82">
        <v>10000</v>
      </c>
      <c r="E587" s="81" t="s">
        <v>2</v>
      </c>
      <c r="F587" s="81">
        <v>198.4</v>
      </c>
      <c r="G587" s="81">
        <v>199</v>
      </c>
      <c r="H587" s="83"/>
      <c r="I587" s="83"/>
      <c r="J587" s="84">
        <f t="shared" si="797"/>
        <v>-5999.9999999999436</v>
      </c>
      <c r="K587" s="85"/>
      <c r="L587" s="85"/>
      <c r="M587" s="85">
        <f t="shared" si="798"/>
        <v>-0.59999999999999432</v>
      </c>
      <c r="N587" s="86">
        <f t="shared" si="799"/>
        <v>-5999.9999999999436</v>
      </c>
    </row>
    <row r="588" spans="1:14" s="79" customFormat="1" ht="14.25" customHeight="1">
      <c r="A588" s="80">
        <v>43395</v>
      </c>
      <c r="B588" s="81" t="s">
        <v>0</v>
      </c>
      <c r="C588" s="81" t="s">
        <v>51</v>
      </c>
      <c r="D588" s="82">
        <v>100</v>
      </c>
      <c r="E588" s="81" t="s">
        <v>1</v>
      </c>
      <c r="F588" s="81">
        <v>31844</v>
      </c>
      <c r="G588" s="81">
        <v>31910</v>
      </c>
      <c r="H588" s="83"/>
      <c r="I588" s="83"/>
      <c r="J588" s="84">
        <f t="shared" ref="J588:J594" si="800">(IF(E588="SHORT",F588-G588,IF(E588="LONG",G588-F588)))*D588</f>
        <v>6600</v>
      </c>
      <c r="K588" s="85"/>
      <c r="L588" s="85"/>
      <c r="M588" s="85">
        <f t="shared" ref="M588:M594" si="801">(K588+J588+L588)/D588</f>
        <v>66</v>
      </c>
      <c r="N588" s="86">
        <f t="shared" ref="N588:N594" si="802">M588*D588</f>
        <v>6600</v>
      </c>
    </row>
    <row r="589" spans="1:14" s="87" customFormat="1" ht="14.25" customHeight="1">
      <c r="A589" s="80">
        <v>43395</v>
      </c>
      <c r="B589" s="81" t="s">
        <v>4</v>
      </c>
      <c r="C589" s="81" t="s">
        <v>51</v>
      </c>
      <c r="D589" s="82">
        <v>30</v>
      </c>
      <c r="E589" s="81" t="s">
        <v>1</v>
      </c>
      <c r="F589" s="81">
        <v>38812</v>
      </c>
      <c r="G589" s="81">
        <v>38712</v>
      </c>
      <c r="H589" s="83"/>
      <c r="I589" s="83"/>
      <c r="J589" s="84">
        <f t="shared" si="800"/>
        <v>-3000</v>
      </c>
      <c r="K589" s="85"/>
      <c r="L589" s="85"/>
      <c r="M589" s="85">
        <f t="shared" si="801"/>
        <v>-100</v>
      </c>
      <c r="N589" s="86">
        <f t="shared" si="802"/>
        <v>-3000</v>
      </c>
    </row>
    <row r="590" spans="1:14" s="79" customFormat="1" ht="14.25" customHeight="1">
      <c r="A590" s="80">
        <v>43395</v>
      </c>
      <c r="B590" s="81" t="s">
        <v>31</v>
      </c>
      <c r="C590" s="81" t="s">
        <v>53</v>
      </c>
      <c r="D590" s="82">
        <v>200</v>
      </c>
      <c r="E590" s="81" t="s">
        <v>2</v>
      </c>
      <c r="F590" s="81">
        <v>5121</v>
      </c>
      <c r="G590" s="81">
        <v>5096</v>
      </c>
      <c r="H590" s="83">
        <v>5061</v>
      </c>
      <c r="I590" s="83"/>
      <c r="J590" s="84">
        <f t="shared" si="800"/>
        <v>5000</v>
      </c>
      <c r="K590" s="85">
        <f t="shared" ref="K590:K594" si="803">(IF(E590="SHORT",IF(H590="",0,G590-H590),IF(E590="LONG",IF(H590="",0,H590-G590))))*D590</f>
        <v>7000</v>
      </c>
      <c r="L590" s="85"/>
      <c r="M590" s="85">
        <f t="shared" si="801"/>
        <v>60</v>
      </c>
      <c r="N590" s="86">
        <f t="shared" si="802"/>
        <v>12000</v>
      </c>
    </row>
    <row r="591" spans="1:14" s="87" customFormat="1" ht="14.25" customHeight="1">
      <c r="A591" s="80">
        <v>43395</v>
      </c>
      <c r="B591" s="81" t="s">
        <v>32</v>
      </c>
      <c r="C591" s="81" t="s">
        <v>53</v>
      </c>
      <c r="D591" s="82">
        <v>2500</v>
      </c>
      <c r="E591" s="81" t="s">
        <v>2</v>
      </c>
      <c r="F591" s="81">
        <v>234.9</v>
      </c>
      <c r="G591" s="81">
        <v>233.1</v>
      </c>
      <c r="H591" s="83"/>
      <c r="I591" s="83"/>
      <c r="J591" s="84">
        <f t="shared" si="800"/>
        <v>4500.0000000000282</v>
      </c>
      <c r="K591" s="85"/>
      <c r="L591" s="85"/>
      <c r="M591" s="85">
        <f t="shared" si="801"/>
        <v>1.8000000000000114</v>
      </c>
      <c r="N591" s="86">
        <f t="shared" si="802"/>
        <v>4500.0000000000282</v>
      </c>
    </row>
    <row r="592" spans="1:14" s="87" customFormat="1" ht="14.25" customHeight="1">
      <c r="A592" s="80">
        <v>43395</v>
      </c>
      <c r="B592" s="81" t="s">
        <v>6</v>
      </c>
      <c r="C592" s="81" t="s">
        <v>55</v>
      </c>
      <c r="D592" s="82">
        <v>10000</v>
      </c>
      <c r="E592" s="81" t="s">
        <v>1</v>
      </c>
      <c r="F592" s="81">
        <v>147.6</v>
      </c>
      <c r="G592" s="81">
        <v>147</v>
      </c>
      <c r="H592" s="83"/>
      <c r="I592" s="83"/>
      <c r="J592" s="84">
        <f t="shared" si="800"/>
        <v>-5999.9999999999436</v>
      </c>
      <c r="K592" s="85"/>
      <c r="L592" s="85"/>
      <c r="M592" s="85">
        <f t="shared" si="801"/>
        <v>-0.59999999999999432</v>
      </c>
      <c r="N592" s="86">
        <f t="shared" si="802"/>
        <v>-5999.9999999999436</v>
      </c>
    </row>
    <row r="593" spans="1:14" s="87" customFormat="1" ht="14.25" customHeight="1">
      <c r="A593" s="80">
        <v>43395</v>
      </c>
      <c r="B593" s="81" t="s">
        <v>49</v>
      </c>
      <c r="C593" s="81" t="s">
        <v>55</v>
      </c>
      <c r="D593" s="82">
        <v>10000</v>
      </c>
      <c r="E593" s="81" t="s">
        <v>1</v>
      </c>
      <c r="F593" s="81">
        <v>148.30000000000001</v>
      </c>
      <c r="G593" s="81">
        <v>148.85</v>
      </c>
      <c r="H593" s="83"/>
      <c r="I593" s="83"/>
      <c r="J593" s="84">
        <f t="shared" si="800"/>
        <v>5499.999999999829</v>
      </c>
      <c r="K593" s="85"/>
      <c r="L593" s="85"/>
      <c r="M593" s="85">
        <f t="shared" si="801"/>
        <v>0.54999999999998295</v>
      </c>
      <c r="N593" s="86">
        <f t="shared" si="802"/>
        <v>5499.999999999829</v>
      </c>
    </row>
    <row r="594" spans="1:14" s="79" customFormat="1" ht="14.25" customHeight="1">
      <c r="A594" s="72">
        <v>43395</v>
      </c>
      <c r="B594" s="73" t="s">
        <v>5</v>
      </c>
      <c r="C594" s="73" t="s">
        <v>55</v>
      </c>
      <c r="D594" s="74">
        <v>10000</v>
      </c>
      <c r="E594" s="73" t="s">
        <v>1</v>
      </c>
      <c r="F594" s="73">
        <v>197.7</v>
      </c>
      <c r="G594" s="73">
        <v>198.25</v>
      </c>
      <c r="H594" s="75">
        <v>198.95</v>
      </c>
      <c r="I594" s="75">
        <v>199.65</v>
      </c>
      <c r="J594" s="76">
        <f t="shared" si="800"/>
        <v>5500.0000000001137</v>
      </c>
      <c r="K594" s="77">
        <f t="shared" si="803"/>
        <v>6999.9999999998863</v>
      </c>
      <c r="L594" s="77">
        <f t="shared" ref="L594" si="804">(IF(E594="SHORT",IF(I594="",0,H594-I594),IF(E594="LONG",IF(I594="",0,(I594-H594)))))*D594</f>
        <v>7000.000000000171</v>
      </c>
      <c r="M594" s="77">
        <f t="shared" si="801"/>
        <v>1.9500000000000171</v>
      </c>
      <c r="N594" s="78">
        <f t="shared" si="802"/>
        <v>19500.000000000171</v>
      </c>
    </row>
    <row r="595" spans="1:14" s="87" customFormat="1" ht="14.25" customHeight="1">
      <c r="A595" s="80">
        <v>43392</v>
      </c>
      <c r="B595" s="81" t="s">
        <v>49</v>
      </c>
      <c r="C595" s="81" t="s">
        <v>55</v>
      </c>
      <c r="D595" s="82">
        <v>10000</v>
      </c>
      <c r="E595" s="81" t="s">
        <v>2</v>
      </c>
      <c r="F595" s="81">
        <v>148.44999999999999</v>
      </c>
      <c r="G595" s="81">
        <v>147.9</v>
      </c>
      <c r="H595" s="83"/>
      <c r="I595" s="83"/>
      <c r="J595" s="84">
        <f t="shared" ref="J595:J599" si="805">(IF(E595="SHORT",F595-G595,IF(E595="LONG",G595-F595)))*D595</f>
        <v>5499.999999999829</v>
      </c>
      <c r="K595" s="85"/>
      <c r="L595" s="85"/>
      <c r="M595" s="85">
        <f t="shared" ref="M595:M599" si="806">(K595+J595+L595)/D595</f>
        <v>0.54999999999998295</v>
      </c>
      <c r="N595" s="86">
        <f t="shared" ref="N595:N599" si="807">M595*D595</f>
        <v>5499.999999999829</v>
      </c>
    </row>
    <row r="596" spans="1:14" s="87" customFormat="1" ht="14.25" customHeight="1">
      <c r="A596" s="72">
        <v>43392</v>
      </c>
      <c r="B596" s="73" t="s">
        <v>5</v>
      </c>
      <c r="C596" s="73" t="s">
        <v>55</v>
      </c>
      <c r="D596" s="74">
        <v>10000</v>
      </c>
      <c r="E596" s="73" t="s">
        <v>2</v>
      </c>
      <c r="F596" s="73">
        <v>199.65</v>
      </c>
      <c r="G596" s="73">
        <v>199.1</v>
      </c>
      <c r="H596" s="75">
        <v>198.4</v>
      </c>
      <c r="I596" s="75">
        <v>197.7</v>
      </c>
      <c r="J596" s="76">
        <f t="shared" si="805"/>
        <v>5500.0000000001137</v>
      </c>
      <c r="K596" s="77">
        <f t="shared" ref="K596" si="808">(IF(E596="SHORT",IF(H596="",0,G596-H596),IF(E596="LONG",IF(H596="",0,H596-G596))))*D596</f>
        <v>6999.9999999998863</v>
      </c>
      <c r="L596" s="77">
        <f t="shared" ref="L596" si="809">(IF(E596="SHORT",IF(I596="",0,H596-I596),IF(E596="LONG",IF(I596="",0,(I596-H596)))))*D596</f>
        <v>7000.000000000171</v>
      </c>
      <c r="M596" s="77">
        <f t="shared" si="806"/>
        <v>1.9500000000000171</v>
      </c>
      <c r="N596" s="78">
        <f t="shared" si="807"/>
        <v>19500.000000000171</v>
      </c>
    </row>
    <row r="597" spans="1:14" s="79" customFormat="1" ht="14.25" customHeight="1">
      <c r="A597" s="80">
        <v>43392</v>
      </c>
      <c r="B597" s="81" t="s">
        <v>32</v>
      </c>
      <c r="C597" s="81" t="s">
        <v>53</v>
      </c>
      <c r="D597" s="82">
        <v>2500</v>
      </c>
      <c r="E597" s="81" t="s">
        <v>2</v>
      </c>
      <c r="F597" s="81">
        <v>232.9</v>
      </c>
      <c r="G597" s="81">
        <v>234.4</v>
      </c>
      <c r="H597" s="83"/>
      <c r="I597" s="83"/>
      <c r="J597" s="84">
        <f t="shared" si="805"/>
        <v>-3750</v>
      </c>
      <c r="K597" s="85"/>
      <c r="L597" s="85"/>
      <c r="M597" s="85">
        <f t="shared" si="806"/>
        <v>-1.5</v>
      </c>
      <c r="N597" s="86">
        <f t="shared" si="807"/>
        <v>-3750</v>
      </c>
    </row>
    <row r="598" spans="1:14" s="87" customFormat="1" ht="14.25" customHeight="1">
      <c r="A598" s="80">
        <v>43392</v>
      </c>
      <c r="B598" s="81" t="s">
        <v>4</v>
      </c>
      <c r="C598" s="81" t="s">
        <v>51</v>
      </c>
      <c r="D598" s="82">
        <v>30</v>
      </c>
      <c r="E598" s="81" t="s">
        <v>2</v>
      </c>
      <c r="F598" s="81">
        <v>38783</v>
      </c>
      <c r="G598" s="81">
        <v>38893</v>
      </c>
      <c r="H598" s="83"/>
      <c r="I598" s="83"/>
      <c r="J598" s="84">
        <f t="shared" si="805"/>
        <v>-3300</v>
      </c>
      <c r="K598" s="85"/>
      <c r="L598" s="85"/>
      <c r="M598" s="85">
        <f t="shared" si="806"/>
        <v>-110</v>
      </c>
      <c r="N598" s="86">
        <f t="shared" si="807"/>
        <v>-3300</v>
      </c>
    </row>
    <row r="599" spans="1:14" s="87" customFormat="1" ht="14.25" customHeight="1">
      <c r="A599" s="80">
        <v>43392</v>
      </c>
      <c r="B599" s="81" t="s">
        <v>0</v>
      </c>
      <c r="C599" s="81" t="s">
        <v>51</v>
      </c>
      <c r="D599" s="82">
        <v>100</v>
      </c>
      <c r="E599" s="81" t="s">
        <v>2</v>
      </c>
      <c r="F599" s="81">
        <v>31949</v>
      </c>
      <c r="G599" s="81">
        <v>31884</v>
      </c>
      <c r="H599" s="83"/>
      <c r="I599" s="83"/>
      <c r="J599" s="84">
        <f t="shared" si="805"/>
        <v>6500</v>
      </c>
      <c r="K599" s="85"/>
      <c r="L599" s="85"/>
      <c r="M599" s="85">
        <f t="shared" si="806"/>
        <v>65</v>
      </c>
      <c r="N599" s="86">
        <f t="shared" si="807"/>
        <v>6500</v>
      </c>
    </row>
    <row r="600" spans="1:14" s="87" customFormat="1" ht="14.25" customHeight="1">
      <c r="A600" s="72">
        <v>43390</v>
      </c>
      <c r="B600" s="73" t="s">
        <v>31</v>
      </c>
      <c r="C600" s="73" t="s">
        <v>53</v>
      </c>
      <c r="D600" s="74">
        <v>200</v>
      </c>
      <c r="E600" s="73" t="s">
        <v>2</v>
      </c>
      <c r="F600" s="73">
        <v>5268</v>
      </c>
      <c r="G600" s="73">
        <v>5243</v>
      </c>
      <c r="H600" s="75">
        <v>5208</v>
      </c>
      <c r="I600" s="75">
        <v>5173</v>
      </c>
      <c r="J600" s="76">
        <f t="shared" ref="J600" si="810">(IF(E600="SHORT",F600-G600,IF(E600="LONG",G600-F600)))*D600</f>
        <v>5000</v>
      </c>
      <c r="K600" s="77">
        <f t="shared" ref="K600" si="811">(IF(E600="SHORT",IF(H600="",0,G600-H600),IF(E600="LONG",IF(H600="",0,H600-G600))))*D600</f>
        <v>7000</v>
      </c>
      <c r="L600" s="77">
        <f t="shared" ref="L600" si="812">(IF(E600="SHORT",IF(I600="",0,H600-I600),IF(E600="LONG",IF(I600="",0,(I600-H600)))))*D600</f>
        <v>7000</v>
      </c>
      <c r="M600" s="77">
        <f t="shared" ref="M600" si="813">(K600+J600+L600)/D600</f>
        <v>95</v>
      </c>
      <c r="N600" s="78">
        <f t="shared" ref="N600" si="814">M600*D600</f>
        <v>19000</v>
      </c>
    </row>
    <row r="601" spans="1:14" s="87" customFormat="1" ht="14.25" customHeight="1">
      <c r="A601" s="80">
        <v>43390</v>
      </c>
      <c r="B601" s="81" t="s">
        <v>0</v>
      </c>
      <c r="C601" s="81" t="s">
        <v>51</v>
      </c>
      <c r="D601" s="82">
        <v>100</v>
      </c>
      <c r="E601" s="81" t="s">
        <v>1</v>
      </c>
      <c r="F601" s="81">
        <v>31970</v>
      </c>
      <c r="G601" s="81">
        <v>31895</v>
      </c>
      <c r="H601" s="83"/>
      <c r="I601" s="83"/>
      <c r="J601" s="84">
        <f t="shared" ref="J601:J605" si="815">(IF(E601="SHORT",F601-G601,IF(E601="LONG",G601-F601)))*D601</f>
        <v>-7500</v>
      </c>
      <c r="K601" s="85"/>
      <c r="L601" s="85"/>
      <c r="M601" s="85">
        <f t="shared" ref="M601:M605" si="816">(K601+J601+L601)/D601</f>
        <v>-75</v>
      </c>
      <c r="N601" s="86">
        <f t="shared" ref="N601:N605" si="817">M601*D601</f>
        <v>-7500</v>
      </c>
    </row>
    <row r="602" spans="1:14" s="87" customFormat="1" ht="14.25" customHeight="1">
      <c r="A602" s="80">
        <v>43390</v>
      </c>
      <c r="B602" s="81" t="s">
        <v>4</v>
      </c>
      <c r="C602" s="81" t="s">
        <v>51</v>
      </c>
      <c r="D602" s="82">
        <v>30</v>
      </c>
      <c r="E602" s="81" t="s">
        <v>1</v>
      </c>
      <c r="F602" s="81">
        <v>38809</v>
      </c>
      <c r="G602" s="81">
        <v>38919</v>
      </c>
      <c r="H602" s="83">
        <v>39059</v>
      </c>
      <c r="I602" s="83"/>
      <c r="J602" s="84">
        <f t="shared" si="815"/>
        <v>3300</v>
      </c>
      <c r="K602" s="85">
        <f t="shared" ref="K602:K603" si="818">(IF(E602="SHORT",IF(H602="",0,G602-H602),IF(E602="LONG",IF(H602="",0,H602-G602))))*D602</f>
        <v>4200</v>
      </c>
      <c r="L602" s="85"/>
      <c r="M602" s="85">
        <f t="shared" si="816"/>
        <v>250</v>
      </c>
      <c r="N602" s="86">
        <f t="shared" si="817"/>
        <v>7500</v>
      </c>
    </row>
    <row r="603" spans="1:14" s="87" customFormat="1" ht="14.25" customHeight="1">
      <c r="A603" s="72">
        <v>43390</v>
      </c>
      <c r="B603" s="73" t="s">
        <v>5</v>
      </c>
      <c r="C603" s="73" t="s">
        <v>55</v>
      </c>
      <c r="D603" s="74">
        <v>10000</v>
      </c>
      <c r="E603" s="73" t="s">
        <v>1</v>
      </c>
      <c r="F603" s="73">
        <v>194.8</v>
      </c>
      <c r="G603" s="73">
        <v>195.35</v>
      </c>
      <c r="H603" s="75">
        <v>196.05</v>
      </c>
      <c r="I603" s="75">
        <v>196.75</v>
      </c>
      <c r="J603" s="76">
        <f t="shared" si="815"/>
        <v>5499.999999999829</v>
      </c>
      <c r="K603" s="77">
        <f t="shared" si="818"/>
        <v>7000.000000000171</v>
      </c>
      <c r="L603" s="77">
        <f t="shared" ref="L603" si="819">(IF(E603="SHORT",IF(I603="",0,H603-I603),IF(E603="LONG",IF(I603="",0,(I603-H603)))))*D603</f>
        <v>6999.9999999998863</v>
      </c>
      <c r="M603" s="77">
        <f t="shared" si="816"/>
        <v>1.9499999999999886</v>
      </c>
      <c r="N603" s="78">
        <f t="shared" si="817"/>
        <v>19499.999999999887</v>
      </c>
    </row>
    <row r="604" spans="1:14" s="87" customFormat="1" ht="14.25" customHeight="1">
      <c r="A604" s="80">
        <v>43390</v>
      </c>
      <c r="B604" s="81" t="s">
        <v>48</v>
      </c>
      <c r="C604" s="81" t="s">
        <v>55</v>
      </c>
      <c r="D604" s="82">
        <v>500</v>
      </c>
      <c r="E604" s="81" t="s">
        <v>1</v>
      </c>
      <c r="F604" s="81">
        <v>918.7</v>
      </c>
      <c r="G604" s="81">
        <v>911.2</v>
      </c>
      <c r="H604" s="83"/>
      <c r="I604" s="83"/>
      <c r="J604" s="84">
        <f>(IF(E604="SHORT",F604-G604,IF(E604="LONG",G604-F604)))*D604</f>
        <v>-3750</v>
      </c>
      <c r="K604" s="85"/>
      <c r="L604" s="85"/>
      <c r="M604" s="85">
        <f t="shared" si="816"/>
        <v>-7.5</v>
      </c>
      <c r="N604" s="86">
        <f t="shared" si="817"/>
        <v>-3750</v>
      </c>
    </row>
    <row r="605" spans="1:14" s="87" customFormat="1" ht="14.25" customHeight="1">
      <c r="A605" s="80">
        <v>43390</v>
      </c>
      <c r="B605" s="81" t="s">
        <v>58</v>
      </c>
      <c r="C605" s="81" t="s">
        <v>59</v>
      </c>
      <c r="D605" s="82">
        <v>720</v>
      </c>
      <c r="E605" s="81" t="s">
        <v>1</v>
      </c>
      <c r="F605" s="81">
        <v>1714.6</v>
      </c>
      <c r="G605" s="81">
        <v>1724.5</v>
      </c>
      <c r="H605" s="83"/>
      <c r="I605" s="83"/>
      <c r="J605" s="84">
        <f t="shared" si="815"/>
        <v>7128.0000000000655</v>
      </c>
      <c r="K605" s="85"/>
      <c r="L605" s="85"/>
      <c r="M605" s="85">
        <f t="shared" si="816"/>
        <v>9.9000000000000909</v>
      </c>
      <c r="N605" s="86">
        <f t="shared" si="817"/>
        <v>7128.0000000000655</v>
      </c>
    </row>
    <row r="606" spans="1:14" s="87" customFormat="1" ht="14.25" customHeight="1">
      <c r="A606" s="80">
        <v>43389</v>
      </c>
      <c r="B606" s="81" t="s">
        <v>58</v>
      </c>
      <c r="C606" s="81" t="s">
        <v>59</v>
      </c>
      <c r="D606" s="82">
        <v>720</v>
      </c>
      <c r="E606" s="81" t="s">
        <v>2</v>
      </c>
      <c r="F606" s="81">
        <v>1714</v>
      </c>
      <c r="G606" s="81">
        <v>1704.5</v>
      </c>
      <c r="H606" s="83"/>
      <c r="I606" s="83"/>
      <c r="J606" s="84">
        <f t="shared" ref="J606:J607" si="820">(IF(E606="SHORT",F606-G606,IF(E606="LONG",G606-F606)))*D606</f>
        <v>6840</v>
      </c>
      <c r="K606" s="85"/>
      <c r="L606" s="85"/>
      <c r="M606" s="85">
        <f t="shared" ref="M606:M607" si="821">(K606+J606+L606)/D606</f>
        <v>9.5</v>
      </c>
      <c r="N606" s="86">
        <f t="shared" ref="N606:N607" si="822">M606*D606</f>
        <v>6840</v>
      </c>
    </row>
    <row r="607" spans="1:14" s="87" customFormat="1" ht="14.25" customHeight="1">
      <c r="A607" s="80">
        <v>43389</v>
      </c>
      <c r="B607" s="81" t="s">
        <v>32</v>
      </c>
      <c r="C607" s="81" t="s">
        <v>53</v>
      </c>
      <c r="D607" s="82">
        <v>2500</v>
      </c>
      <c r="E607" s="81" t="s">
        <v>2</v>
      </c>
      <c r="F607" s="81">
        <v>238.4</v>
      </c>
      <c r="G607" s="81">
        <v>236.9</v>
      </c>
      <c r="H607" s="83"/>
      <c r="I607" s="83"/>
      <c r="J607" s="84">
        <f t="shared" si="820"/>
        <v>3750</v>
      </c>
      <c r="K607" s="85"/>
      <c r="L607" s="85"/>
      <c r="M607" s="85">
        <f t="shared" si="821"/>
        <v>1.5</v>
      </c>
      <c r="N607" s="86">
        <f t="shared" si="822"/>
        <v>3750</v>
      </c>
    </row>
    <row r="608" spans="1:14" s="87" customFormat="1" ht="14.25" customHeight="1">
      <c r="A608" s="80">
        <v>43389</v>
      </c>
      <c r="B608" s="81" t="s">
        <v>31</v>
      </c>
      <c r="C608" s="81" t="s">
        <v>53</v>
      </c>
      <c r="D608" s="82">
        <v>200</v>
      </c>
      <c r="E608" s="81" t="s">
        <v>2</v>
      </c>
      <c r="F608" s="81">
        <v>5256</v>
      </c>
      <c r="G608" s="81">
        <v>5231</v>
      </c>
      <c r="H608" s="83"/>
      <c r="I608" s="83"/>
      <c r="J608" s="84">
        <f t="shared" ref="J608:J612" si="823">(IF(E608="SHORT",F608-G608,IF(E608="LONG",G608-F608)))*D608</f>
        <v>5000</v>
      </c>
      <c r="K608" s="85"/>
      <c r="L608" s="85"/>
      <c r="M608" s="85">
        <f t="shared" ref="M608:M612" si="824">(K608+J608+L608)/D608</f>
        <v>25</v>
      </c>
      <c r="N608" s="86">
        <f t="shared" ref="N608:N612" si="825">M608*D608</f>
        <v>5000</v>
      </c>
    </row>
    <row r="609" spans="1:14" s="87" customFormat="1" ht="14.25" customHeight="1">
      <c r="A609" s="80">
        <v>43389</v>
      </c>
      <c r="B609" s="81" t="s">
        <v>6</v>
      </c>
      <c r="C609" s="81" t="s">
        <v>55</v>
      </c>
      <c r="D609" s="82">
        <v>10000</v>
      </c>
      <c r="E609" s="81" t="s">
        <v>1</v>
      </c>
      <c r="F609" s="81">
        <v>154.05000000000001</v>
      </c>
      <c r="G609" s="81">
        <v>154.55000000000001</v>
      </c>
      <c r="H609" s="83"/>
      <c r="I609" s="83"/>
      <c r="J609" s="84">
        <f t="shared" si="823"/>
        <v>5000</v>
      </c>
      <c r="K609" s="85"/>
      <c r="L609" s="85"/>
      <c r="M609" s="85">
        <f t="shared" si="824"/>
        <v>0.5</v>
      </c>
      <c r="N609" s="86">
        <f t="shared" si="825"/>
        <v>5000</v>
      </c>
    </row>
    <row r="610" spans="1:14" s="87" customFormat="1" ht="14.25" customHeight="1">
      <c r="A610" s="80">
        <v>43389</v>
      </c>
      <c r="B610" s="81" t="s">
        <v>5</v>
      </c>
      <c r="C610" s="81" t="s">
        <v>55</v>
      </c>
      <c r="D610" s="82">
        <v>10000</v>
      </c>
      <c r="E610" s="81" t="s">
        <v>1</v>
      </c>
      <c r="F610" s="81">
        <v>194.05</v>
      </c>
      <c r="G610" s="81">
        <v>194.6</v>
      </c>
      <c r="H610" s="83"/>
      <c r="I610" s="83"/>
      <c r="J610" s="84">
        <f t="shared" si="823"/>
        <v>5499.999999999829</v>
      </c>
      <c r="K610" s="85"/>
      <c r="L610" s="85"/>
      <c r="M610" s="85">
        <f t="shared" si="824"/>
        <v>0.54999999999998295</v>
      </c>
      <c r="N610" s="86">
        <f t="shared" si="825"/>
        <v>5499.999999999829</v>
      </c>
    </row>
    <row r="611" spans="1:14" s="87" customFormat="1" ht="14.25" customHeight="1">
      <c r="A611" s="80">
        <v>43389</v>
      </c>
      <c r="B611" s="81" t="s">
        <v>49</v>
      </c>
      <c r="C611" s="81" t="s">
        <v>55</v>
      </c>
      <c r="D611" s="82">
        <v>10000</v>
      </c>
      <c r="E611" s="81" t="s">
        <v>1</v>
      </c>
      <c r="F611" s="81">
        <v>150.80000000000001</v>
      </c>
      <c r="G611" s="81">
        <v>150.19999999999999</v>
      </c>
      <c r="H611" s="83"/>
      <c r="I611" s="83"/>
      <c r="J611" s="84">
        <f t="shared" si="823"/>
        <v>-6000.0000000002274</v>
      </c>
      <c r="K611" s="85"/>
      <c r="L611" s="85"/>
      <c r="M611" s="85">
        <f t="shared" si="824"/>
        <v>-0.60000000000002274</v>
      </c>
      <c r="N611" s="86">
        <f t="shared" si="825"/>
        <v>-6000.0000000002274</v>
      </c>
    </row>
    <row r="612" spans="1:14" s="87" customFormat="1" ht="14.25" customHeight="1">
      <c r="A612" s="80">
        <v>43389</v>
      </c>
      <c r="B612" s="81" t="s">
        <v>0</v>
      </c>
      <c r="C612" s="81" t="s">
        <v>51</v>
      </c>
      <c r="D612" s="82">
        <v>100</v>
      </c>
      <c r="E612" s="81" t="s">
        <v>2</v>
      </c>
      <c r="F612" s="81">
        <v>32046</v>
      </c>
      <c r="G612" s="81">
        <v>31981</v>
      </c>
      <c r="H612" s="83">
        <v>31896</v>
      </c>
      <c r="I612" s="83"/>
      <c r="J612" s="84">
        <f t="shared" si="823"/>
        <v>6500</v>
      </c>
      <c r="K612" s="85">
        <f t="shared" ref="K612" si="826">(IF(E612="SHORT",IF(H612="",0,G612-H612),IF(E612="LONG",IF(H612="",0,H612-G612))))*D612</f>
        <v>8500</v>
      </c>
      <c r="L612" s="85"/>
      <c r="M612" s="85">
        <f t="shared" si="824"/>
        <v>150</v>
      </c>
      <c r="N612" s="86">
        <f t="shared" si="825"/>
        <v>15000</v>
      </c>
    </row>
    <row r="613" spans="1:14" s="87" customFormat="1" ht="14.25" customHeight="1">
      <c r="A613" s="80">
        <v>43389</v>
      </c>
      <c r="B613" s="81" t="s">
        <v>4</v>
      </c>
      <c r="C613" s="81" t="s">
        <v>51</v>
      </c>
      <c r="D613" s="82">
        <v>30</v>
      </c>
      <c r="E613" s="81" t="s">
        <v>1</v>
      </c>
      <c r="F613" s="81">
        <v>39171</v>
      </c>
      <c r="G613" s="81">
        <v>39291</v>
      </c>
      <c r="H613" s="83"/>
      <c r="I613" s="83"/>
      <c r="J613" s="84">
        <f t="shared" ref="J613" si="827">(IF(E613="SHORT",F613-G613,IF(E613="LONG",G613-F613)))*D613</f>
        <v>3600</v>
      </c>
      <c r="K613" s="85"/>
      <c r="L613" s="85"/>
      <c r="M613" s="85">
        <f t="shared" ref="M613" si="828">(K613+J613+L613)/D613</f>
        <v>120</v>
      </c>
      <c r="N613" s="86">
        <f t="shared" ref="N613" si="829">M613*D613</f>
        <v>3600</v>
      </c>
    </row>
    <row r="614" spans="1:14" s="87" customFormat="1" ht="14.25" customHeight="1">
      <c r="A614" s="80">
        <v>43388</v>
      </c>
      <c r="B614" s="81" t="s">
        <v>32</v>
      </c>
      <c r="C614" s="81" t="s">
        <v>53</v>
      </c>
      <c r="D614" s="82">
        <v>2500</v>
      </c>
      <c r="E614" s="81" t="s">
        <v>1</v>
      </c>
      <c r="F614" s="81">
        <v>239.7</v>
      </c>
      <c r="G614" s="81">
        <v>241.45</v>
      </c>
      <c r="H614" s="83"/>
      <c r="I614" s="83"/>
      <c r="J614" s="84">
        <f t="shared" ref="J614:J619" si="830">(IF(E614="SHORT",F614-G614,IF(E614="LONG",G614-F614)))*D614</f>
        <v>4375</v>
      </c>
      <c r="K614" s="85"/>
      <c r="L614" s="85"/>
      <c r="M614" s="85">
        <f t="shared" ref="M614:M619" si="831">(K614+J614+L614)/D614</f>
        <v>1.75</v>
      </c>
      <c r="N614" s="86">
        <f t="shared" ref="N614:N619" si="832">M614*D614</f>
        <v>4375</v>
      </c>
    </row>
    <row r="615" spans="1:14" s="79" customFormat="1" ht="14.25" customHeight="1">
      <c r="A615" s="80">
        <v>43388</v>
      </c>
      <c r="B615" s="81" t="s">
        <v>31</v>
      </c>
      <c r="C615" s="81" t="s">
        <v>53</v>
      </c>
      <c r="D615" s="82">
        <v>200</v>
      </c>
      <c r="E615" s="81" t="s">
        <v>1</v>
      </c>
      <c r="F615" s="81">
        <v>5306</v>
      </c>
      <c r="G615" s="81">
        <v>5276</v>
      </c>
      <c r="H615" s="83"/>
      <c r="I615" s="83"/>
      <c r="J615" s="84">
        <f t="shared" si="830"/>
        <v>-6000</v>
      </c>
      <c r="K615" s="85"/>
      <c r="L615" s="85"/>
      <c r="M615" s="85">
        <f t="shared" si="831"/>
        <v>-30</v>
      </c>
      <c r="N615" s="86">
        <f t="shared" si="832"/>
        <v>-6000</v>
      </c>
    </row>
    <row r="616" spans="1:14" s="87" customFormat="1" ht="14.25" customHeight="1">
      <c r="A616" s="80">
        <v>43388</v>
      </c>
      <c r="B616" s="81" t="s">
        <v>4</v>
      </c>
      <c r="C616" s="81" t="s">
        <v>51</v>
      </c>
      <c r="D616" s="82">
        <v>30</v>
      </c>
      <c r="E616" s="81" t="s">
        <v>1</v>
      </c>
      <c r="F616" s="81">
        <v>39379</v>
      </c>
      <c r="G616" s="81">
        <v>39254</v>
      </c>
      <c r="H616" s="83"/>
      <c r="I616" s="83"/>
      <c r="J616" s="84">
        <f t="shared" si="830"/>
        <v>-3750</v>
      </c>
      <c r="K616" s="85"/>
      <c r="L616" s="85"/>
      <c r="M616" s="85">
        <f t="shared" si="831"/>
        <v>-125</v>
      </c>
      <c r="N616" s="86">
        <f t="shared" si="832"/>
        <v>-3750</v>
      </c>
    </row>
    <row r="617" spans="1:14" s="87" customFormat="1" ht="14.25" customHeight="1">
      <c r="A617" s="80">
        <v>43388</v>
      </c>
      <c r="B617" s="81" t="s">
        <v>3</v>
      </c>
      <c r="C617" s="81" t="s">
        <v>55</v>
      </c>
      <c r="D617" s="82">
        <v>2000</v>
      </c>
      <c r="E617" s="81" t="s">
        <v>2</v>
      </c>
      <c r="F617" s="81">
        <v>460</v>
      </c>
      <c r="G617" s="81">
        <v>457.2</v>
      </c>
      <c r="H617" s="83"/>
      <c r="I617" s="83"/>
      <c r="J617" s="84">
        <f t="shared" si="830"/>
        <v>5600.0000000000227</v>
      </c>
      <c r="K617" s="85"/>
      <c r="L617" s="85"/>
      <c r="M617" s="85">
        <f t="shared" si="831"/>
        <v>2.8000000000000114</v>
      </c>
      <c r="N617" s="86">
        <f t="shared" si="832"/>
        <v>5600.0000000000227</v>
      </c>
    </row>
    <row r="618" spans="1:14" s="87" customFormat="1" ht="14.25" customHeight="1">
      <c r="A618" s="80">
        <v>43388</v>
      </c>
      <c r="B618" s="81" t="s">
        <v>49</v>
      </c>
      <c r="C618" s="81" t="s">
        <v>55</v>
      </c>
      <c r="D618" s="82">
        <v>10000</v>
      </c>
      <c r="E618" s="81" t="s">
        <v>2</v>
      </c>
      <c r="F618" s="81">
        <v>150.5</v>
      </c>
      <c r="G618" s="81">
        <v>149.94999999999999</v>
      </c>
      <c r="H618" s="83"/>
      <c r="I618" s="83"/>
      <c r="J618" s="84">
        <f t="shared" si="830"/>
        <v>5500.0000000001137</v>
      </c>
      <c r="K618" s="85"/>
      <c r="L618" s="85"/>
      <c r="M618" s="85">
        <f t="shared" si="831"/>
        <v>0.55000000000001137</v>
      </c>
      <c r="N618" s="86">
        <f t="shared" si="832"/>
        <v>5500.0000000001137</v>
      </c>
    </row>
    <row r="619" spans="1:14" s="79" customFormat="1" ht="14.25" customHeight="1">
      <c r="A619" s="80">
        <v>43388</v>
      </c>
      <c r="B619" s="81" t="s">
        <v>48</v>
      </c>
      <c r="C619" s="81" t="s">
        <v>55</v>
      </c>
      <c r="D619" s="82">
        <v>500</v>
      </c>
      <c r="E619" s="81" t="s">
        <v>2</v>
      </c>
      <c r="F619" s="81">
        <v>935.2</v>
      </c>
      <c r="G619" s="81">
        <v>929.45</v>
      </c>
      <c r="H619" s="83"/>
      <c r="I619" s="83"/>
      <c r="J619" s="84">
        <f t="shared" si="830"/>
        <v>2875</v>
      </c>
      <c r="K619" s="85"/>
      <c r="L619" s="85"/>
      <c r="M619" s="85">
        <f t="shared" si="831"/>
        <v>5.75</v>
      </c>
      <c r="N619" s="86">
        <f t="shared" si="832"/>
        <v>2875</v>
      </c>
    </row>
    <row r="620" spans="1:14" s="79" customFormat="1" ht="14.25" customHeight="1">
      <c r="A620" s="80">
        <v>43385</v>
      </c>
      <c r="B620" s="81" t="s">
        <v>0</v>
      </c>
      <c r="C620" s="81" t="s">
        <v>51</v>
      </c>
      <c r="D620" s="82">
        <v>100</v>
      </c>
      <c r="E620" s="81" t="s">
        <v>2</v>
      </c>
      <c r="F620" s="81">
        <v>31852</v>
      </c>
      <c r="G620" s="81">
        <v>31762</v>
      </c>
      <c r="H620" s="83"/>
      <c r="I620" s="83"/>
      <c r="J620" s="84">
        <f t="shared" ref="J620" si="833">(IF(E620="SHORT",F620-G620,IF(E620="LONG",G620-F620)))*D620</f>
        <v>9000</v>
      </c>
      <c r="K620" s="85"/>
      <c r="L620" s="85"/>
      <c r="M620" s="85">
        <f t="shared" ref="M620" si="834">(K620+J620+L620)/D620</f>
        <v>90</v>
      </c>
      <c r="N620" s="86">
        <f t="shared" ref="N620" si="835">M620*D620</f>
        <v>9000</v>
      </c>
    </row>
    <row r="621" spans="1:14" s="87" customFormat="1" ht="14.25" customHeight="1">
      <c r="A621" s="72">
        <v>43385</v>
      </c>
      <c r="B621" s="73" t="s">
        <v>5</v>
      </c>
      <c r="C621" s="73" t="s">
        <v>55</v>
      </c>
      <c r="D621" s="74">
        <v>10000</v>
      </c>
      <c r="E621" s="73" t="s">
        <v>1</v>
      </c>
      <c r="F621" s="73">
        <v>197</v>
      </c>
      <c r="G621" s="73">
        <v>197.55</v>
      </c>
      <c r="H621" s="75">
        <v>198.25</v>
      </c>
      <c r="I621" s="75">
        <v>198.95</v>
      </c>
      <c r="J621" s="76">
        <f t="shared" ref="J621:J624" si="836">(IF(E621="SHORT",F621-G621,IF(E621="LONG",G621-F621)))*D621</f>
        <v>5500.0000000001137</v>
      </c>
      <c r="K621" s="77">
        <f t="shared" ref="K621" si="837">(IF(E621="SHORT",IF(H621="",0,G621-H621),IF(E621="LONG",IF(H621="",0,H621-G621))))*D621</f>
        <v>6999.9999999998863</v>
      </c>
      <c r="L621" s="77">
        <f t="shared" ref="L621" si="838">(IF(E621="SHORT",IF(I621="",0,H621-I621),IF(E621="LONG",IF(I621="",0,(I621-H621)))))*D621</f>
        <v>6999.9999999998863</v>
      </c>
      <c r="M621" s="77">
        <f t="shared" ref="M621:M624" si="839">(K621+J621+L621)/D621</f>
        <v>1.9499999999999886</v>
      </c>
      <c r="N621" s="78">
        <f t="shared" ref="N621:N624" si="840">M621*D621</f>
        <v>19499.999999999887</v>
      </c>
    </row>
    <row r="622" spans="1:14" s="79" customFormat="1" ht="14.25" customHeight="1">
      <c r="A622" s="80">
        <v>43385</v>
      </c>
      <c r="B622" s="81" t="s">
        <v>4</v>
      </c>
      <c r="C622" s="81" t="s">
        <v>51</v>
      </c>
      <c r="D622" s="82">
        <v>30</v>
      </c>
      <c r="E622" s="81" t="s">
        <v>1</v>
      </c>
      <c r="F622" s="81">
        <v>38890</v>
      </c>
      <c r="G622" s="81">
        <v>38990</v>
      </c>
      <c r="H622" s="83"/>
      <c r="I622" s="83"/>
      <c r="J622" s="84">
        <f t="shared" si="836"/>
        <v>3000</v>
      </c>
      <c r="K622" s="85"/>
      <c r="L622" s="85"/>
      <c r="M622" s="85">
        <f t="shared" si="839"/>
        <v>100</v>
      </c>
      <c r="N622" s="86">
        <f t="shared" si="840"/>
        <v>3000</v>
      </c>
    </row>
    <row r="623" spans="1:14" s="79" customFormat="1" ht="14.25" customHeight="1">
      <c r="A623" s="80">
        <v>43385</v>
      </c>
      <c r="B623" s="81" t="s">
        <v>31</v>
      </c>
      <c r="C623" s="81" t="s">
        <v>53</v>
      </c>
      <c r="D623" s="82">
        <v>200</v>
      </c>
      <c r="E623" s="81" t="s">
        <v>2</v>
      </c>
      <c r="F623" s="81">
        <v>5267</v>
      </c>
      <c r="G623" s="81">
        <v>5297</v>
      </c>
      <c r="H623" s="83"/>
      <c r="I623" s="83"/>
      <c r="J623" s="84">
        <f t="shared" si="836"/>
        <v>-6000</v>
      </c>
      <c r="K623" s="85"/>
      <c r="L623" s="85"/>
      <c r="M623" s="85">
        <f t="shared" si="839"/>
        <v>-30</v>
      </c>
      <c r="N623" s="86">
        <f t="shared" si="840"/>
        <v>-6000</v>
      </c>
    </row>
    <row r="624" spans="1:14" s="79" customFormat="1" ht="14.25" customHeight="1">
      <c r="A624" s="80">
        <v>43385</v>
      </c>
      <c r="B624" s="81" t="s">
        <v>32</v>
      </c>
      <c r="C624" s="81" t="s">
        <v>53</v>
      </c>
      <c r="D624" s="82">
        <v>2500</v>
      </c>
      <c r="E624" s="81" t="s">
        <v>1</v>
      </c>
      <c r="F624" s="81">
        <v>240.3</v>
      </c>
      <c r="G624" s="81">
        <v>238.8</v>
      </c>
      <c r="H624" s="83"/>
      <c r="I624" s="83"/>
      <c r="J624" s="84">
        <f t="shared" si="836"/>
        <v>-3750</v>
      </c>
      <c r="K624" s="85"/>
      <c r="L624" s="85"/>
      <c r="M624" s="85">
        <f t="shared" si="839"/>
        <v>-1.5</v>
      </c>
      <c r="N624" s="86">
        <f t="shared" si="840"/>
        <v>-3750</v>
      </c>
    </row>
    <row r="625" spans="1:14" s="87" customFormat="1" ht="14.25" customHeight="1">
      <c r="A625" s="72">
        <v>43384</v>
      </c>
      <c r="B625" s="73" t="s">
        <v>31</v>
      </c>
      <c r="C625" s="73" t="s">
        <v>53</v>
      </c>
      <c r="D625" s="74">
        <v>200</v>
      </c>
      <c r="E625" s="73" t="s">
        <v>2</v>
      </c>
      <c r="F625" s="73">
        <v>5348</v>
      </c>
      <c r="G625" s="73">
        <v>5323</v>
      </c>
      <c r="H625" s="75">
        <v>5288</v>
      </c>
      <c r="I625" s="75">
        <v>5253</v>
      </c>
      <c r="J625" s="76">
        <f t="shared" ref="J625:J648" si="841">(IF(E625="SHORT",F625-G625,IF(E625="LONG",G625-F625)))*D625</f>
        <v>5000</v>
      </c>
      <c r="K625" s="77">
        <f t="shared" ref="K625:K647" si="842">(IF(E625="SHORT",IF(H625="",0,G625-H625),IF(E625="LONG",IF(H625="",0,H625-G625))))*D625</f>
        <v>7000</v>
      </c>
      <c r="L625" s="77">
        <f t="shared" ref="L625:L647" si="843">(IF(E625="SHORT",IF(I625="",0,H625-I625),IF(E625="LONG",IF(I625="",0,(I625-H625)))))*D625</f>
        <v>7000</v>
      </c>
      <c r="M625" s="77">
        <f t="shared" ref="M625:M648" si="844">(K625+J625+L625)/D625</f>
        <v>95</v>
      </c>
      <c r="N625" s="78">
        <f t="shared" ref="N625:N648" si="845">M625*D625</f>
        <v>19000</v>
      </c>
    </row>
    <row r="626" spans="1:14" s="87" customFormat="1" ht="14.25" customHeight="1">
      <c r="A626" s="72">
        <v>43384</v>
      </c>
      <c r="B626" s="73" t="s">
        <v>5</v>
      </c>
      <c r="C626" s="73" t="s">
        <v>55</v>
      </c>
      <c r="D626" s="74">
        <v>10000</v>
      </c>
      <c r="E626" s="73" t="s">
        <v>1</v>
      </c>
      <c r="F626" s="73">
        <v>195.6</v>
      </c>
      <c r="G626" s="73">
        <v>196.15</v>
      </c>
      <c r="H626" s="75">
        <v>196.85</v>
      </c>
      <c r="I626" s="75">
        <v>197.55</v>
      </c>
      <c r="J626" s="76">
        <f t="shared" si="841"/>
        <v>5500.0000000001137</v>
      </c>
      <c r="K626" s="77">
        <f t="shared" si="842"/>
        <v>6999.9999999998863</v>
      </c>
      <c r="L626" s="77">
        <f t="shared" si="843"/>
        <v>7000.000000000171</v>
      </c>
      <c r="M626" s="77">
        <f t="shared" si="844"/>
        <v>1.9500000000000171</v>
      </c>
      <c r="N626" s="78">
        <f t="shared" si="845"/>
        <v>19500.000000000171</v>
      </c>
    </row>
    <row r="627" spans="1:14" s="87" customFormat="1" ht="14.25" customHeight="1">
      <c r="A627" s="80">
        <v>43384</v>
      </c>
      <c r="B627" s="81" t="s">
        <v>49</v>
      </c>
      <c r="C627" s="81" t="s">
        <v>55</v>
      </c>
      <c r="D627" s="82">
        <v>10000</v>
      </c>
      <c r="E627" s="81" t="s">
        <v>2</v>
      </c>
      <c r="F627" s="81">
        <v>150.80000000000001</v>
      </c>
      <c r="G627" s="81">
        <v>151.4</v>
      </c>
      <c r="H627" s="83"/>
      <c r="I627" s="83"/>
      <c r="J627" s="84">
        <f t="shared" si="841"/>
        <v>-5999.9999999999436</v>
      </c>
      <c r="K627" s="85"/>
      <c r="L627" s="85"/>
      <c r="M627" s="85">
        <f t="shared" si="844"/>
        <v>-0.59999999999999432</v>
      </c>
      <c r="N627" s="86">
        <f t="shared" si="845"/>
        <v>-5999.9999999999436</v>
      </c>
    </row>
    <row r="628" spans="1:14" s="87" customFormat="1" ht="14.25" customHeight="1">
      <c r="A628" s="72">
        <v>43384</v>
      </c>
      <c r="B628" s="73" t="s">
        <v>6</v>
      </c>
      <c r="C628" s="73" t="s">
        <v>55</v>
      </c>
      <c r="D628" s="74">
        <v>10000</v>
      </c>
      <c r="E628" s="73" t="s">
        <v>1</v>
      </c>
      <c r="F628" s="73">
        <v>140.55000000000001</v>
      </c>
      <c r="G628" s="73">
        <v>141.1</v>
      </c>
      <c r="H628" s="75">
        <v>141.80000000000001</v>
      </c>
      <c r="I628" s="75">
        <v>142.5</v>
      </c>
      <c r="J628" s="76">
        <f t="shared" si="841"/>
        <v>5499.999999999829</v>
      </c>
      <c r="K628" s="77">
        <f t="shared" si="842"/>
        <v>7000.000000000171</v>
      </c>
      <c r="L628" s="77">
        <f t="shared" si="843"/>
        <v>6999.9999999998863</v>
      </c>
      <c r="M628" s="77">
        <f t="shared" si="844"/>
        <v>1.9499999999999886</v>
      </c>
      <c r="N628" s="78">
        <f t="shared" si="845"/>
        <v>19499.999999999887</v>
      </c>
    </row>
    <row r="629" spans="1:14" s="79" customFormat="1" ht="14.25" customHeight="1">
      <c r="A629" s="72">
        <v>43384</v>
      </c>
      <c r="B629" s="73" t="s">
        <v>0</v>
      </c>
      <c r="C629" s="73" t="s">
        <v>51</v>
      </c>
      <c r="D629" s="74">
        <v>100</v>
      </c>
      <c r="E629" s="73" t="s">
        <v>1</v>
      </c>
      <c r="F629" s="73">
        <v>31608</v>
      </c>
      <c r="G629" s="73">
        <v>31698</v>
      </c>
      <c r="H629" s="75">
        <v>31813</v>
      </c>
      <c r="I629" s="75">
        <v>31928</v>
      </c>
      <c r="J629" s="76">
        <f t="shared" si="841"/>
        <v>9000</v>
      </c>
      <c r="K629" s="77">
        <f t="shared" si="842"/>
        <v>11500</v>
      </c>
      <c r="L629" s="77">
        <f t="shared" si="843"/>
        <v>11500</v>
      </c>
      <c r="M629" s="77">
        <f t="shared" si="844"/>
        <v>320</v>
      </c>
      <c r="N629" s="78">
        <f t="shared" si="845"/>
        <v>32000</v>
      </c>
    </row>
    <row r="630" spans="1:14" s="87" customFormat="1" ht="14.25" customHeight="1">
      <c r="A630" s="72">
        <v>43384</v>
      </c>
      <c r="B630" s="73" t="s">
        <v>4</v>
      </c>
      <c r="C630" s="73" t="s">
        <v>51</v>
      </c>
      <c r="D630" s="74">
        <v>30</v>
      </c>
      <c r="E630" s="73" t="s">
        <v>1</v>
      </c>
      <c r="F630" s="73">
        <v>38491</v>
      </c>
      <c r="G630" s="73">
        <v>38591</v>
      </c>
      <c r="H630" s="75">
        <v>38741</v>
      </c>
      <c r="I630" s="75">
        <v>38891</v>
      </c>
      <c r="J630" s="76">
        <f t="shared" si="841"/>
        <v>3000</v>
      </c>
      <c r="K630" s="77">
        <f t="shared" si="842"/>
        <v>4500</v>
      </c>
      <c r="L630" s="77">
        <f t="shared" si="843"/>
        <v>4500</v>
      </c>
      <c r="M630" s="77">
        <f t="shared" si="844"/>
        <v>400</v>
      </c>
      <c r="N630" s="78">
        <f t="shared" si="845"/>
        <v>12000</v>
      </c>
    </row>
    <row r="631" spans="1:14" s="87" customFormat="1" ht="14.25" customHeight="1">
      <c r="A631" s="80">
        <v>43383</v>
      </c>
      <c r="B631" s="81" t="s">
        <v>48</v>
      </c>
      <c r="C631" s="81" t="s">
        <v>55</v>
      </c>
      <c r="D631" s="82">
        <v>500</v>
      </c>
      <c r="E631" s="81" t="s">
        <v>2</v>
      </c>
      <c r="F631" s="81">
        <v>956.7</v>
      </c>
      <c r="G631" s="81">
        <v>950.45</v>
      </c>
      <c r="H631" s="83">
        <v>942.7</v>
      </c>
      <c r="I631" s="83"/>
      <c r="J631" s="84">
        <f t="shared" si="841"/>
        <v>3125</v>
      </c>
      <c r="K631" s="85">
        <f t="shared" si="842"/>
        <v>3875</v>
      </c>
      <c r="L631" s="85"/>
      <c r="M631" s="85">
        <f t="shared" si="844"/>
        <v>14</v>
      </c>
      <c r="N631" s="86">
        <f t="shared" si="845"/>
        <v>7000</v>
      </c>
    </row>
    <row r="632" spans="1:14" s="87" customFormat="1" ht="14.25" customHeight="1">
      <c r="A632" s="80">
        <v>43383</v>
      </c>
      <c r="B632" s="81" t="s">
        <v>49</v>
      </c>
      <c r="C632" s="81" t="s">
        <v>55</v>
      </c>
      <c r="D632" s="82">
        <v>10000</v>
      </c>
      <c r="E632" s="81" t="s">
        <v>2</v>
      </c>
      <c r="F632" s="81">
        <v>152.75</v>
      </c>
      <c r="G632" s="81">
        <v>152.19999999999999</v>
      </c>
      <c r="H632" s="83">
        <v>151.5</v>
      </c>
      <c r="I632" s="83"/>
      <c r="J632" s="84">
        <f t="shared" si="841"/>
        <v>5500.0000000001137</v>
      </c>
      <c r="K632" s="85">
        <f t="shared" si="842"/>
        <v>6999.9999999998863</v>
      </c>
      <c r="L632" s="85"/>
      <c r="M632" s="85">
        <f t="shared" si="844"/>
        <v>1.25</v>
      </c>
      <c r="N632" s="86">
        <f t="shared" si="845"/>
        <v>12500</v>
      </c>
    </row>
    <row r="633" spans="1:14" s="87" customFormat="1" ht="14.25" customHeight="1">
      <c r="A633" s="80">
        <v>43383</v>
      </c>
      <c r="B633" s="81" t="s">
        <v>4</v>
      </c>
      <c r="C633" s="81" t="s">
        <v>51</v>
      </c>
      <c r="D633" s="82">
        <v>100</v>
      </c>
      <c r="E633" s="81" t="s">
        <v>2</v>
      </c>
      <c r="F633" s="81">
        <v>31302</v>
      </c>
      <c r="G633" s="81">
        <v>31382</v>
      </c>
      <c r="H633" s="83"/>
      <c r="I633" s="83"/>
      <c r="J633" s="84">
        <f t="shared" si="841"/>
        <v>-8000</v>
      </c>
      <c r="K633" s="85"/>
      <c r="L633" s="85"/>
      <c r="M633" s="85">
        <f t="shared" si="844"/>
        <v>-80</v>
      </c>
      <c r="N633" s="86">
        <f t="shared" si="845"/>
        <v>-8000</v>
      </c>
    </row>
    <row r="634" spans="1:14" s="87" customFormat="1" ht="14.25" customHeight="1">
      <c r="A634" s="80">
        <v>43383</v>
      </c>
      <c r="B634" s="81" t="s">
        <v>32</v>
      </c>
      <c r="C634" s="81" t="s">
        <v>53</v>
      </c>
      <c r="D634" s="82">
        <v>2500</v>
      </c>
      <c r="E634" s="81" t="s">
        <v>2</v>
      </c>
      <c r="F634" s="81">
        <v>246</v>
      </c>
      <c r="G634" s="81">
        <v>244.25</v>
      </c>
      <c r="H634" s="83"/>
      <c r="I634" s="83"/>
      <c r="J634" s="84">
        <f t="shared" si="841"/>
        <v>4375</v>
      </c>
      <c r="K634" s="85"/>
      <c r="L634" s="85"/>
      <c r="M634" s="85">
        <f t="shared" si="844"/>
        <v>1.75</v>
      </c>
      <c r="N634" s="86">
        <f t="shared" si="845"/>
        <v>4375</v>
      </c>
    </row>
    <row r="635" spans="1:14" s="87" customFormat="1" ht="14.25" customHeight="1">
      <c r="A635" s="72">
        <v>43383</v>
      </c>
      <c r="B635" s="73" t="s">
        <v>31</v>
      </c>
      <c r="C635" s="73" t="s">
        <v>53</v>
      </c>
      <c r="D635" s="74">
        <v>200</v>
      </c>
      <c r="E635" s="73" t="s">
        <v>2</v>
      </c>
      <c r="F635" s="73">
        <v>5547</v>
      </c>
      <c r="G635" s="73">
        <v>5522</v>
      </c>
      <c r="H635" s="75">
        <v>5487</v>
      </c>
      <c r="I635" s="75">
        <v>5452</v>
      </c>
      <c r="J635" s="76">
        <f t="shared" si="841"/>
        <v>5000</v>
      </c>
      <c r="K635" s="77">
        <f t="shared" si="842"/>
        <v>7000</v>
      </c>
      <c r="L635" s="77">
        <f t="shared" si="843"/>
        <v>7000</v>
      </c>
      <c r="M635" s="77">
        <f t="shared" si="844"/>
        <v>95</v>
      </c>
      <c r="N635" s="78">
        <f t="shared" si="845"/>
        <v>19000</v>
      </c>
    </row>
    <row r="636" spans="1:14" s="87" customFormat="1" ht="14.25" customHeight="1">
      <c r="A636" s="80">
        <v>43378</v>
      </c>
      <c r="B636" s="81" t="s">
        <v>31</v>
      </c>
      <c r="C636" s="81" t="s">
        <v>53</v>
      </c>
      <c r="D636" s="82">
        <v>100</v>
      </c>
      <c r="E636" s="81" t="s">
        <v>2</v>
      </c>
      <c r="F636" s="81">
        <v>5519</v>
      </c>
      <c r="G636" s="81">
        <v>5494</v>
      </c>
      <c r="H636" s="83"/>
      <c r="I636" s="83"/>
      <c r="J636" s="84">
        <f t="shared" si="841"/>
        <v>2500</v>
      </c>
      <c r="K636" s="85"/>
      <c r="L636" s="85"/>
      <c r="M636" s="85">
        <f t="shared" si="844"/>
        <v>25</v>
      </c>
      <c r="N636" s="86">
        <f t="shared" si="845"/>
        <v>2500</v>
      </c>
    </row>
    <row r="637" spans="1:14" s="87" customFormat="1" ht="14.25" customHeight="1">
      <c r="A637" s="80">
        <v>43378</v>
      </c>
      <c r="B637" s="81" t="s">
        <v>49</v>
      </c>
      <c r="C637" s="81" t="s">
        <v>55</v>
      </c>
      <c r="D637" s="82">
        <v>10000</v>
      </c>
      <c r="E637" s="81" t="s">
        <v>2</v>
      </c>
      <c r="F637" s="81">
        <v>160.19999999999999</v>
      </c>
      <c r="G637" s="81">
        <v>159.65</v>
      </c>
      <c r="H637" s="83">
        <v>158.94999999999999</v>
      </c>
      <c r="I637" s="83"/>
      <c r="J637" s="84">
        <f t="shared" si="841"/>
        <v>5499.999999999829</v>
      </c>
      <c r="K637" s="85">
        <f t="shared" si="842"/>
        <v>7000.000000000171</v>
      </c>
      <c r="L637" s="85"/>
      <c r="M637" s="85">
        <f t="shared" si="844"/>
        <v>1.25</v>
      </c>
      <c r="N637" s="86">
        <f t="shared" si="845"/>
        <v>12500</v>
      </c>
    </row>
    <row r="638" spans="1:14" s="79" customFormat="1" ht="14.25" customHeight="1">
      <c r="A638" s="80">
        <v>43378</v>
      </c>
      <c r="B638" s="81" t="s">
        <v>4</v>
      </c>
      <c r="C638" s="81" t="s">
        <v>51</v>
      </c>
      <c r="D638" s="82">
        <v>30</v>
      </c>
      <c r="E638" s="81" t="s">
        <v>1</v>
      </c>
      <c r="F638" s="81">
        <v>39240</v>
      </c>
      <c r="G638" s="81">
        <v>39340</v>
      </c>
      <c r="H638" s="83"/>
      <c r="I638" s="83"/>
      <c r="J638" s="84">
        <f t="shared" si="841"/>
        <v>3000</v>
      </c>
      <c r="K638" s="85"/>
      <c r="L638" s="85"/>
      <c r="M638" s="85">
        <f t="shared" si="844"/>
        <v>100</v>
      </c>
      <c r="N638" s="86">
        <f t="shared" si="845"/>
        <v>3000</v>
      </c>
    </row>
    <row r="639" spans="1:14" s="87" customFormat="1" ht="14.25" customHeight="1">
      <c r="A639" s="80">
        <v>43378</v>
      </c>
      <c r="B639" s="81" t="s">
        <v>0</v>
      </c>
      <c r="C639" s="81" t="s">
        <v>51</v>
      </c>
      <c r="D639" s="82">
        <v>100</v>
      </c>
      <c r="E639" s="81" t="s">
        <v>1</v>
      </c>
      <c r="F639" s="81">
        <v>31620</v>
      </c>
      <c r="G639" s="81">
        <v>31720</v>
      </c>
      <c r="H639" s="83"/>
      <c r="I639" s="83"/>
      <c r="J639" s="84">
        <f t="shared" si="841"/>
        <v>10000</v>
      </c>
      <c r="K639" s="85"/>
      <c r="L639" s="85"/>
      <c r="M639" s="85">
        <f t="shared" si="844"/>
        <v>100</v>
      </c>
      <c r="N639" s="86">
        <f t="shared" si="845"/>
        <v>10000</v>
      </c>
    </row>
    <row r="640" spans="1:14" s="79" customFormat="1" ht="14.25" customHeight="1">
      <c r="A640" s="80">
        <v>43377</v>
      </c>
      <c r="B640" s="81" t="s">
        <v>4</v>
      </c>
      <c r="C640" s="81" t="s">
        <v>51</v>
      </c>
      <c r="D640" s="82">
        <v>30</v>
      </c>
      <c r="E640" s="81" t="s">
        <v>1</v>
      </c>
      <c r="F640" s="81">
        <v>39046</v>
      </c>
      <c r="G640" s="81">
        <v>39146</v>
      </c>
      <c r="H640" s="83">
        <v>39295</v>
      </c>
      <c r="I640" s="83"/>
      <c r="J640" s="84">
        <f t="shared" si="841"/>
        <v>3000</v>
      </c>
      <c r="K640" s="85">
        <f t="shared" si="842"/>
        <v>4470</v>
      </c>
      <c r="L640" s="85"/>
      <c r="M640" s="85">
        <f t="shared" si="844"/>
        <v>249</v>
      </c>
      <c r="N640" s="86">
        <f t="shared" si="845"/>
        <v>7470</v>
      </c>
    </row>
    <row r="641" spans="1:14" s="79" customFormat="1" ht="14.25" customHeight="1">
      <c r="A641" s="80">
        <v>43377</v>
      </c>
      <c r="B641" s="81" t="s">
        <v>0</v>
      </c>
      <c r="C641" s="81" t="s">
        <v>51</v>
      </c>
      <c r="D641" s="82">
        <v>100</v>
      </c>
      <c r="E641" s="81" t="s">
        <v>1</v>
      </c>
      <c r="F641" s="81">
        <v>31371</v>
      </c>
      <c r="G641" s="81">
        <v>31441</v>
      </c>
      <c r="H641" s="83">
        <v>31521</v>
      </c>
      <c r="I641" s="83"/>
      <c r="J641" s="84">
        <f t="shared" si="841"/>
        <v>7000</v>
      </c>
      <c r="K641" s="85">
        <f t="shared" si="842"/>
        <v>8000</v>
      </c>
      <c r="L641" s="85"/>
      <c r="M641" s="85">
        <f t="shared" si="844"/>
        <v>150</v>
      </c>
      <c r="N641" s="86">
        <f t="shared" si="845"/>
        <v>15000</v>
      </c>
    </row>
    <row r="642" spans="1:14" s="87" customFormat="1" ht="14.25" customHeight="1">
      <c r="A642" s="80">
        <v>43377</v>
      </c>
      <c r="B642" s="81" t="s">
        <v>6</v>
      </c>
      <c r="C642" s="81" t="s">
        <v>55</v>
      </c>
      <c r="D642" s="82">
        <v>10000</v>
      </c>
      <c r="E642" s="81" t="s">
        <v>1</v>
      </c>
      <c r="F642" s="81">
        <v>150.55000000000001</v>
      </c>
      <c r="G642" s="81">
        <v>151.15</v>
      </c>
      <c r="H642" s="83"/>
      <c r="I642" s="83"/>
      <c r="J642" s="84">
        <f t="shared" si="841"/>
        <v>5999.9999999999436</v>
      </c>
      <c r="K642" s="85"/>
      <c r="L642" s="85"/>
      <c r="M642" s="85">
        <f t="shared" si="844"/>
        <v>0.59999999999999432</v>
      </c>
      <c r="N642" s="86">
        <f t="shared" si="845"/>
        <v>5999.9999999999436</v>
      </c>
    </row>
    <row r="643" spans="1:14" s="87" customFormat="1" ht="14.25" customHeight="1">
      <c r="A643" s="80">
        <v>43377</v>
      </c>
      <c r="B643" s="81" t="s">
        <v>31</v>
      </c>
      <c r="C643" s="81" t="s">
        <v>53</v>
      </c>
      <c r="D643" s="82">
        <v>200</v>
      </c>
      <c r="E643" s="81" t="s">
        <v>1</v>
      </c>
      <c r="F643" s="81">
        <v>5625</v>
      </c>
      <c r="G643" s="81">
        <v>5643</v>
      </c>
      <c r="H643" s="83"/>
      <c r="I643" s="83"/>
      <c r="J643" s="84">
        <f t="shared" si="841"/>
        <v>3600</v>
      </c>
      <c r="K643" s="85"/>
      <c r="L643" s="85"/>
      <c r="M643" s="85">
        <f t="shared" si="844"/>
        <v>18</v>
      </c>
      <c r="N643" s="86">
        <f t="shared" si="845"/>
        <v>3600</v>
      </c>
    </row>
    <row r="644" spans="1:14" s="87" customFormat="1" ht="14.25" customHeight="1">
      <c r="A644" s="72">
        <v>43377</v>
      </c>
      <c r="B644" s="73" t="s">
        <v>32</v>
      </c>
      <c r="C644" s="73" t="s">
        <v>53</v>
      </c>
      <c r="D644" s="74">
        <v>2500</v>
      </c>
      <c r="E644" s="73" t="s">
        <v>2</v>
      </c>
      <c r="F644" s="73">
        <v>239</v>
      </c>
      <c r="G644" s="73">
        <v>237.5</v>
      </c>
      <c r="H644" s="75">
        <v>235.75</v>
      </c>
      <c r="I644" s="75">
        <v>234</v>
      </c>
      <c r="J644" s="76">
        <f t="shared" si="841"/>
        <v>3750</v>
      </c>
      <c r="K644" s="77">
        <f t="shared" si="842"/>
        <v>4375</v>
      </c>
      <c r="L644" s="77">
        <f t="shared" si="843"/>
        <v>4375</v>
      </c>
      <c r="M644" s="77">
        <f t="shared" si="844"/>
        <v>5</v>
      </c>
      <c r="N644" s="78">
        <f t="shared" si="845"/>
        <v>12500</v>
      </c>
    </row>
    <row r="645" spans="1:14" s="87" customFormat="1" ht="14.25" customHeight="1">
      <c r="A645" s="80">
        <v>43376</v>
      </c>
      <c r="B645" s="81" t="s">
        <v>4</v>
      </c>
      <c r="C645" s="81" t="s">
        <v>51</v>
      </c>
      <c r="D645" s="82">
        <v>30</v>
      </c>
      <c r="E645" s="81" t="s">
        <v>2</v>
      </c>
      <c r="F645" s="81">
        <v>39100</v>
      </c>
      <c r="G645" s="81">
        <v>38975</v>
      </c>
      <c r="H645" s="83"/>
      <c r="I645" s="83"/>
      <c r="J645" s="84">
        <f t="shared" si="841"/>
        <v>3750</v>
      </c>
      <c r="K645" s="85"/>
      <c r="L645" s="85"/>
      <c r="M645" s="85">
        <f t="shared" si="844"/>
        <v>125</v>
      </c>
      <c r="N645" s="86">
        <f t="shared" si="845"/>
        <v>3750</v>
      </c>
    </row>
    <row r="646" spans="1:14" s="87" customFormat="1" ht="14.25" customHeight="1">
      <c r="A646" s="72">
        <v>43376</v>
      </c>
      <c r="B646" s="73" t="s">
        <v>5</v>
      </c>
      <c r="C646" s="73" t="s">
        <v>55</v>
      </c>
      <c r="D646" s="74">
        <v>10000</v>
      </c>
      <c r="E646" s="73" t="s">
        <v>2</v>
      </c>
      <c r="F646" s="73">
        <v>196.6</v>
      </c>
      <c r="G646" s="73">
        <v>196.05</v>
      </c>
      <c r="H646" s="75">
        <v>195.35</v>
      </c>
      <c r="I646" s="75">
        <v>194.65</v>
      </c>
      <c r="J646" s="76">
        <f t="shared" si="841"/>
        <v>5499.999999999829</v>
      </c>
      <c r="K646" s="77">
        <f t="shared" si="842"/>
        <v>7000.000000000171</v>
      </c>
      <c r="L646" s="77">
        <f t="shared" si="843"/>
        <v>6999.9999999998863</v>
      </c>
      <c r="M646" s="77">
        <f t="shared" si="844"/>
        <v>1.9499999999999886</v>
      </c>
      <c r="N646" s="78">
        <f t="shared" si="845"/>
        <v>19499.999999999887</v>
      </c>
    </row>
    <row r="647" spans="1:14" s="87" customFormat="1" ht="14.25" customHeight="1">
      <c r="A647" s="72">
        <v>43376</v>
      </c>
      <c r="B647" s="73" t="s">
        <v>31</v>
      </c>
      <c r="C647" s="73" t="s">
        <v>53</v>
      </c>
      <c r="D647" s="74">
        <v>200</v>
      </c>
      <c r="E647" s="73" t="s">
        <v>1</v>
      </c>
      <c r="F647" s="73">
        <v>5529</v>
      </c>
      <c r="G647" s="73">
        <v>5554</v>
      </c>
      <c r="H647" s="75">
        <v>5589</v>
      </c>
      <c r="I647" s="75">
        <v>5624</v>
      </c>
      <c r="J647" s="76">
        <f t="shared" si="841"/>
        <v>5000</v>
      </c>
      <c r="K647" s="77">
        <f t="shared" si="842"/>
        <v>7000</v>
      </c>
      <c r="L647" s="77">
        <f t="shared" si="843"/>
        <v>7000</v>
      </c>
      <c r="M647" s="77">
        <f t="shared" si="844"/>
        <v>95</v>
      </c>
      <c r="N647" s="78">
        <f t="shared" si="845"/>
        <v>19000</v>
      </c>
    </row>
    <row r="648" spans="1:14" s="87" customFormat="1" ht="14.25" customHeight="1">
      <c r="A648" s="80">
        <v>43374</v>
      </c>
      <c r="B648" s="81" t="s">
        <v>32</v>
      </c>
      <c r="C648" s="81" t="s">
        <v>53</v>
      </c>
      <c r="D648" s="82">
        <v>2500</v>
      </c>
      <c r="E648" s="81" t="s">
        <v>1</v>
      </c>
      <c r="F648" s="81">
        <v>220.2</v>
      </c>
      <c r="G648" s="81">
        <v>221.7</v>
      </c>
      <c r="H648" s="83"/>
      <c r="I648" s="83"/>
      <c r="J648" s="84">
        <f t="shared" si="841"/>
        <v>3750</v>
      </c>
      <c r="K648" s="85"/>
      <c r="L648" s="85"/>
      <c r="M648" s="85">
        <f t="shared" si="844"/>
        <v>1.5</v>
      </c>
      <c r="N648" s="86">
        <f t="shared" si="845"/>
        <v>3750</v>
      </c>
    </row>
    <row r="649" spans="1:14" s="87" customFormat="1" ht="14.25" customHeight="1">
      <c r="A649" s="80">
        <v>43374</v>
      </c>
      <c r="B649" s="81" t="s">
        <v>48</v>
      </c>
      <c r="C649" s="81" t="s">
        <v>55</v>
      </c>
      <c r="D649" s="82">
        <v>500</v>
      </c>
      <c r="E649" s="81" t="s">
        <v>1</v>
      </c>
      <c r="F649" s="81">
        <v>919.6</v>
      </c>
      <c r="G649" s="81">
        <v>925.1</v>
      </c>
      <c r="H649" s="83"/>
      <c r="I649" s="83"/>
      <c r="J649" s="84">
        <f t="shared" ref="J649:J651" si="846">(IF(E649="SHORT",F649-G649,IF(E649="LONG",G649-F649)))*D649</f>
        <v>2750</v>
      </c>
      <c r="K649" s="85"/>
      <c r="L649" s="85"/>
      <c r="M649" s="85">
        <f t="shared" ref="M649:M651" si="847">(K649+J649+L649)/D649</f>
        <v>5.5</v>
      </c>
      <c r="N649" s="86">
        <f t="shared" ref="N649:N651" si="848">M649*D649</f>
        <v>2750</v>
      </c>
    </row>
    <row r="650" spans="1:14" s="87" customFormat="1" ht="14.25" customHeight="1">
      <c r="A650" s="80">
        <v>43374</v>
      </c>
      <c r="B650" s="81" t="s">
        <v>6</v>
      </c>
      <c r="C650" s="81" t="s">
        <v>55</v>
      </c>
      <c r="D650" s="82">
        <v>10000</v>
      </c>
      <c r="E650" s="81" t="s">
        <v>1</v>
      </c>
      <c r="F650" s="81">
        <v>150.15</v>
      </c>
      <c r="G650" s="81">
        <v>150.75</v>
      </c>
      <c r="H650" s="83"/>
      <c r="I650" s="83"/>
      <c r="J650" s="84">
        <f t="shared" si="846"/>
        <v>5999.9999999999436</v>
      </c>
      <c r="K650" s="85"/>
      <c r="L650" s="85"/>
      <c r="M650" s="85">
        <f t="shared" si="847"/>
        <v>0.59999999999999432</v>
      </c>
      <c r="N650" s="86">
        <f t="shared" si="848"/>
        <v>5999.9999999999436</v>
      </c>
    </row>
    <row r="651" spans="1:14" s="87" customFormat="1" ht="14.25" customHeight="1">
      <c r="A651" s="80">
        <v>43374</v>
      </c>
      <c r="B651" s="81" t="s">
        <v>49</v>
      </c>
      <c r="C651" s="81" t="s">
        <v>55</v>
      </c>
      <c r="D651" s="82">
        <v>10000</v>
      </c>
      <c r="E651" s="81" t="s">
        <v>1</v>
      </c>
      <c r="F651" s="81">
        <v>150.15</v>
      </c>
      <c r="G651" s="81">
        <v>150.69999999999999</v>
      </c>
      <c r="H651" s="83"/>
      <c r="I651" s="83"/>
      <c r="J651" s="84">
        <f t="shared" si="846"/>
        <v>5499.999999999829</v>
      </c>
      <c r="K651" s="85"/>
      <c r="L651" s="85"/>
      <c r="M651" s="85">
        <f t="shared" si="847"/>
        <v>0.54999999999998295</v>
      </c>
      <c r="N651" s="86">
        <f t="shared" si="848"/>
        <v>5499.999999999829</v>
      </c>
    </row>
    <row r="652" spans="1:14" s="79" customFormat="1" ht="14.25" customHeight="1">
      <c r="A652" s="80">
        <v>43371</v>
      </c>
      <c r="B652" s="81" t="s">
        <v>0</v>
      </c>
      <c r="C652" s="81" t="s">
        <v>51</v>
      </c>
      <c r="D652" s="82">
        <v>100</v>
      </c>
      <c r="E652" s="81" t="s">
        <v>2</v>
      </c>
      <c r="F652" s="81">
        <v>30265</v>
      </c>
      <c r="G652" s="81">
        <v>30355</v>
      </c>
      <c r="H652" s="83"/>
      <c r="I652" s="83"/>
      <c r="J652" s="84">
        <f t="shared" ref="J652:J661" si="849">(IF(E652="SHORT",F652-G652,IF(E652="LONG",G652-F652)))*D652</f>
        <v>-9000</v>
      </c>
      <c r="K652" s="85"/>
      <c r="L652" s="85"/>
      <c r="M652" s="85">
        <f t="shared" ref="M652:M661" si="850">(K652+J652+L652)/D652</f>
        <v>-90</v>
      </c>
      <c r="N652" s="86">
        <f t="shared" ref="N652:N661" si="851">M652*D652</f>
        <v>-9000</v>
      </c>
    </row>
    <row r="653" spans="1:14" s="87" customFormat="1" ht="14.25" customHeight="1">
      <c r="A653" s="80">
        <v>43371</v>
      </c>
      <c r="B653" s="81" t="s">
        <v>31</v>
      </c>
      <c r="C653" s="81" t="s">
        <v>53</v>
      </c>
      <c r="D653" s="82">
        <v>200</v>
      </c>
      <c r="E653" s="81" t="s">
        <v>2</v>
      </c>
      <c r="F653" s="81">
        <v>5245</v>
      </c>
      <c r="G653" s="81">
        <v>5221</v>
      </c>
      <c r="H653" s="83"/>
      <c r="I653" s="83"/>
      <c r="J653" s="84">
        <f t="shared" si="849"/>
        <v>4800</v>
      </c>
      <c r="K653" s="85"/>
      <c r="L653" s="85"/>
      <c r="M653" s="85">
        <f t="shared" si="850"/>
        <v>24</v>
      </c>
      <c r="N653" s="86">
        <f t="shared" si="851"/>
        <v>4800</v>
      </c>
    </row>
    <row r="654" spans="1:14" s="79" customFormat="1" ht="14.25" customHeight="1">
      <c r="A654" s="80">
        <v>43371</v>
      </c>
      <c r="B654" s="81" t="s">
        <v>49</v>
      </c>
      <c r="C654" s="81" t="s">
        <v>52</v>
      </c>
      <c r="D654" s="82">
        <v>10000</v>
      </c>
      <c r="E654" s="81" t="s">
        <v>2</v>
      </c>
      <c r="F654" s="81">
        <v>146.19999999999999</v>
      </c>
      <c r="G654" s="81">
        <v>145.65</v>
      </c>
      <c r="H654" s="83"/>
      <c r="I654" s="83"/>
      <c r="J654" s="84">
        <f t="shared" ref="J654" si="852">(IF(E654="SHORT",F654-G654,IF(E654="LONG",G654-F654)))*D654</f>
        <v>5499.999999999829</v>
      </c>
      <c r="K654" s="85"/>
      <c r="L654" s="85"/>
      <c r="M654" s="85">
        <f t="shared" ref="M654" si="853">(K654+J654+L654)/D654</f>
        <v>0.54999999999998295</v>
      </c>
      <c r="N654" s="86">
        <f t="shared" ref="N654" si="854">M654*D654</f>
        <v>5499.999999999829</v>
      </c>
    </row>
    <row r="655" spans="1:14" s="79" customFormat="1" ht="14.25" customHeight="1">
      <c r="A655" s="80">
        <v>43371</v>
      </c>
      <c r="B655" s="81" t="s">
        <v>5</v>
      </c>
      <c r="C655" s="81" t="s">
        <v>52</v>
      </c>
      <c r="D655" s="82">
        <v>10000</v>
      </c>
      <c r="E655" s="81" t="s">
        <v>1</v>
      </c>
      <c r="F655" s="81">
        <v>185.85</v>
      </c>
      <c r="G655" s="81">
        <v>186.45</v>
      </c>
      <c r="H655" s="83"/>
      <c r="I655" s="83"/>
      <c r="J655" s="84">
        <f t="shared" si="849"/>
        <v>5999.9999999999436</v>
      </c>
      <c r="K655" s="85"/>
      <c r="L655" s="85"/>
      <c r="M655" s="85">
        <f t="shared" si="850"/>
        <v>0.59999999999999432</v>
      </c>
      <c r="N655" s="86">
        <f t="shared" si="851"/>
        <v>5999.9999999999436</v>
      </c>
    </row>
    <row r="656" spans="1:14" s="79" customFormat="1" ht="14.25" customHeight="1">
      <c r="A656" s="80">
        <v>43371</v>
      </c>
      <c r="B656" s="81" t="s">
        <v>48</v>
      </c>
      <c r="C656" s="81" t="s">
        <v>52</v>
      </c>
      <c r="D656" s="82">
        <v>500</v>
      </c>
      <c r="E656" s="81" t="s">
        <v>2</v>
      </c>
      <c r="F656" s="81">
        <v>911.7</v>
      </c>
      <c r="G656" s="81">
        <v>905.7</v>
      </c>
      <c r="H656" s="83"/>
      <c r="I656" s="83"/>
      <c r="J656" s="84">
        <f t="shared" si="849"/>
        <v>3000</v>
      </c>
      <c r="K656" s="85"/>
      <c r="L656" s="85"/>
      <c r="M656" s="85">
        <f t="shared" si="850"/>
        <v>6</v>
      </c>
      <c r="N656" s="86">
        <f t="shared" si="851"/>
        <v>3000</v>
      </c>
    </row>
    <row r="657" spans="1:14" s="79" customFormat="1">
      <c r="A657" s="80">
        <v>43370</v>
      </c>
      <c r="B657" s="81" t="s">
        <v>31</v>
      </c>
      <c r="C657" s="81" t="s">
        <v>53</v>
      </c>
      <c r="D657" s="82">
        <v>200</v>
      </c>
      <c r="E657" s="81" t="s">
        <v>2</v>
      </c>
      <c r="F657" s="81">
        <v>5256</v>
      </c>
      <c r="G657" s="81">
        <v>5231</v>
      </c>
      <c r="H657" s="83"/>
      <c r="I657" s="83"/>
      <c r="J657" s="84">
        <f t="shared" si="849"/>
        <v>5000</v>
      </c>
      <c r="K657" s="85"/>
      <c r="L657" s="85"/>
      <c r="M657" s="85">
        <f t="shared" si="850"/>
        <v>25</v>
      </c>
      <c r="N657" s="86">
        <f t="shared" si="851"/>
        <v>5000</v>
      </c>
    </row>
    <row r="658" spans="1:14" s="87" customFormat="1">
      <c r="A658" s="72">
        <v>43370</v>
      </c>
      <c r="B658" s="73" t="s">
        <v>32</v>
      </c>
      <c r="C658" s="81" t="s">
        <v>53</v>
      </c>
      <c r="D658" s="74">
        <v>2500</v>
      </c>
      <c r="E658" s="73" t="s">
        <v>1</v>
      </c>
      <c r="F658" s="73">
        <v>216.5</v>
      </c>
      <c r="G658" s="73">
        <v>218</v>
      </c>
      <c r="H658" s="75">
        <v>219.75</v>
      </c>
      <c r="I658" s="75">
        <v>221.25</v>
      </c>
      <c r="J658" s="76">
        <f t="shared" si="849"/>
        <v>3750</v>
      </c>
      <c r="K658" s="77">
        <f t="shared" ref="K658:K661" si="855">(IF(E658="SHORT",IF(H658="",0,G658-H658),IF(E658="LONG",IF(H658="",0,H658-G658))))*D658</f>
        <v>4375</v>
      </c>
      <c r="L658" s="77">
        <f t="shared" ref="L658:L661" si="856">(IF(E658="SHORT",IF(I658="",0,H658-I658),IF(E658="LONG",IF(I658="",0,(I658-H658)))))*D658</f>
        <v>3750</v>
      </c>
      <c r="M658" s="77">
        <f t="shared" si="850"/>
        <v>4.75</v>
      </c>
      <c r="N658" s="78">
        <f t="shared" si="851"/>
        <v>11875</v>
      </c>
    </row>
    <row r="659" spans="1:14" s="87" customFormat="1">
      <c r="A659" s="80">
        <v>43370</v>
      </c>
      <c r="B659" s="81" t="s">
        <v>6</v>
      </c>
      <c r="C659" s="81" t="s">
        <v>52</v>
      </c>
      <c r="D659" s="82">
        <v>10000</v>
      </c>
      <c r="E659" s="81" t="s">
        <v>1</v>
      </c>
      <c r="F659" s="81">
        <v>144</v>
      </c>
      <c r="G659" s="81">
        <v>144.6</v>
      </c>
      <c r="H659" s="83"/>
      <c r="I659" s="83"/>
      <c r="J659" s="84">
        <f t="shared" si="849"/>
        <v>5999.9999999999436</v>
      </c>
      <c r="K659" s="85"/>
      <c r="L659" s="85"/>
      <c r="M659" s="85">
        <f t="shared" si="850"/>
        <v>0.59999999999999432</v>
      </c>
      <c r="N659" s="86">
        <f t="shared" si="851"/>
        <v>5999.9999999999436</v>
      </c>
    </row>
    <row r="660" spans="1:14" s="87" customFormat="1">
      <c r="A660" s="72">
        <v>43370</v>
      </c>
      <c r="B660" s="73" t="s">
        <v>49</v>
      </c>
      <c r="C660" s="81" t="s">
        <v>52</v>
      </c>
      <c r="D660" s="74">
        <v>10000</v>
      </c>
      <c r="E660" s="73" t="s">
        <v>2</v>
      </c>
      <c r="F660" s="73">
        <v>148.4</v>
      </c>
      <c r="G660" s="73">
        <v>147.80000000000001</v>
      </c>
      <c r="H660" s="75">
        <v>147.1</v>
      </c>
      <c r="I660" s="75">
        <v>146.4</v>
      </c>
      <c r="J660" s="76">
        <f t="shared" si="849"/>
        <v>5999.9999999999436</v>
      </c>
      <c r="K660" s="77">
        <f t="shared" si="855"/>
        <v>7000.000000000171</v>
      </c>
      <c r="L660" s="77">
        <f t="shared" si="856"/>
        <v>6999.9999999998863</v>
      </c>
      <c r="M660" s="77">
        <f t="shared" si="850"/>
        <v>2</v>
      </c>
      <c r="N660" s="78">
        <f t="shared" si="851"/>
        <v>20000</v>
      </c>
    </row>
    <row r="661" spans="1:14" s="87" customFormat="1">
      <c r="A661" s="72">
        <v>43370</v>
      </c>
      <c r="B661" s="73" t="s">
        <v>5</v>
      </c>
      <c r="C661" s="81" t="s">
        <v>52</v>
      </c>
      <c r="D661" s="74">
        <v>10000</v>
      </c>
      <c r="E661" s="73" t="s">
        <v>2</v>
      </c>
      <c r="F661" s="73">
        <v>184.85</v>
      </c>
      <c r="G661" s="73">
        <v>184.25</v>
      </c>
      <c r="H661" s="75">
        <v>183.5</v>
      </c>
      <c r="I661" s="75">
        <v>182.75</v>
      </c>
      <c r="J661" s="76">
        <f t="shared" si="849"/>
        <v>5999.9999999999436</v>
      </c>
      <c r="K661" s="77">
        <f t="shared" si="855"/>
        <v>7500</v>
      </c>
      <c r="L661" s="77">
        <f t="shared" si="856"/>
        <v>7500</v>
      </c>
      <c r="M661" s="77">
        <f t="shared" si="850"/>
        <v>2.0999999999999943</v>
      </c>
      <c r="N661" s="78">
        <f t="shared" si="851"/>
        <v>20999.999999999942</v>
      </c>
    </row>
    <row r="662" spans="1:14" s="87" customFormat="1">
      <c r="A662" s="72">
        <v>43370</v>
      </c>
      <c r="B662" s="73" t="s">
        <v>0</v>
      </c>
      <c r="C662" s="81" t="s">
        <v>51</v>
      </c>
      <c r="D662" s="74">
        <v>100</v>
      </c>
      <c r="E662" s="73" t="s">
        <v>2</v>
      </c>
      <c r="F662" s="73">
        <v>30567</v>
      </c>
      <c r="G662" s="73">
        <v>30497</v>
      </c>
      <c r="H662" s="75">
        <v>30402</v>
      </c>
      <c r="I662" s="75">
        <v>30312</v>
      </c>
      <c r="J662" s="76">
        <f t="shared" ref="J662:J667" si="857">(IF(E662="SHORT",F662-G662,IF(E662="LONG",G662-F662)))*D662</f>
        <v>7000</v>
      </c>
      <c r="K662" s="77">
        <f t="shared" ref="K662:K666" si="858">(IF(E662="SHORT",IF(H662="",0,G662-H662),IF(E662="LONG",IF(H662="",0,H662-G662))))*D662</f>
        <v>9500</v>
      </c>
      <c r="L662" s="77">
        <f t="shared" ref="L662:L663" si="859">(IF(E662="SHORT",IF(I662="",0,H662-I662),IF(E662="LONG",IF(I662="",0,(I662-H662)))))*D662</f>
        <v>9000</v>
      </c>
      <c r="M662" s="77">
        <f t="shared" ref="M662:M667" si="860">(K662+J662+L662)/D662</f>
        <v>255</v>
      </c>
      <c r="N662" s="78">
        <f t="shared" ref="N662:N667" si="861">M662*D662</f>
        <v>25500</v>
      </c>
    </row>
    <row r="663" spans="1:14" s="87" customFormat="1">
      <c r="A663" s="72">
        <v>43370</v>
      </c>
      <c r="B663" s="73" t="s">
        <v>4</v>
      </c>
      <c r="C663" s="81" t="s">
        <v>51</v>
      </c>
      <c r="D663" s="74">
        <v>30</v>
      </c>
      <c r="E663" s="73" t="s">
        <v>2</v>
      </c>
      <c r="F663" s="73">
        <v>37930</v>
      </c>
      <c r="G663" s="73">
        <v>37830</v>
      </c>
      <c r="H663" s="75">
        <v>37705</v>
      </c>
      <c r="I663" s="75">
        <v>37580</v>
      </c>
      <c r="J663" s="76">
        <f t="shared" si="857"/>
        <v>3000</v>
      </c>
      <c r="K663" s="77">
        <f t="shared" si="858"/>
        <v>3750</v>
      </c>
      <c r="L663" s="77">
        <f t="shared" si="859"/>
        <v>3750</v>
      </c>
      <c r="M663" s="77">
        <f t="shared" si="860"/>
        <v>350</v>
      </c>
      <c r="N663" s="78">
        <f t="shared" si="861"/>
        <v>10500</v>
      </c>
    </row>
    <row r="664" spans="1:14" s="87" customFormat="1">
      <c r="A664" s="80">
        <v>43369</v>
      </c>
      <c r="B664" s="81" t="s">
        <v>32</v>
      </c>
      <c r="C664" s="81" t="s">
        <v>53</v>
      </c>
      <c r="D664" s="82">
        <v>2500</v>
      </c>
      <c r="E664" s="81" t="s">
        <v>2</v>
      </c>
      <c r="F664" s="81">
        <v>221.6</v>
      </c>
      <c r="G664" s="81">
        <v>220.1</v>
      </c>
      <c r="H664" s="83">
        <v>218.35</v>
      </c>
      <c r="I664" s="83"/>
      <c r="J664" s="84">
        <f t="shared" si="857"/>
        <v>3750</v>
      </c>
      <c r="K664" s="85">
        <f t="shared" si="858"/>
        <v>4375</v>
      </c>
      <c r="L664" s="85"/>
      <c r="M664" s="85">
        <f t="shared" si="860"/>
        <v>3.25</v>
      </c>
      <c r="N664" s="86">
        <f t="shared" si="861"/>
        <v>8125</v>
      </c>
    </row>
    <row r="665" spans="1:14" s="87" customFormat="1">
      <c r="A665" s="80">
        <v>43369</v>
      </c>
      <c r="B665" s="81" t="s">
        <v>31</v>
      </c>
      <c r="C665" s="81" t="s">
        <v>53</v>
      </c>
      <c r="D665" s="82">
        <v>200</v>
      </c>
      <c r="E665" s="81" t="s">
        <v>1</v>
      </c>
      <c r="F665" s="81">
        <v>5258</v>
      </c>
      <c r="G665" s="81">
        <v>5225</v>
      </c>
      <c r="H665" s="83"/>
      <c r="I665" s="83"/>
      <c r="J665" s="84">
        <f t="shared" si="857"/>
        <v>-6600</v>
      </c>
      <c r="K665" s="85"/>
      <c r="L665" s="85"/>
      <c r="M665" s="85">
        <f t="shared" si="860"/>
        <v>-33</v>
      </c>
      <c r="N665" s="86">
        <f t="shared" si="861"/>
        <v>-6600</v>
      </c>
    </row>
    <row r="666" spans="1:14" s="87" customFormat="1">
      <c r="A666" s="80">
        <v>43369</v>
      </c>
      <c r="B666" s="81" t="s">
        <v>0</v>
      </c>
      <c r="C666" s="81" t="s">
        <v>51</v>
      </c>
      <c r="D666" s="82">
        <v>100</v>
      </c>
      <c r="E666" s="81" t="s">
        <v>2</v>
      </c>
      <c r="F666" s="81">
        <v>30733</v>
      </c>
      <c r="G666" s="81">
        <v>30663</v>
      </c>
      <c r="H666" s="83">
        <v>30578</v>
      </c>
      <c r="I666" s="83"/>
      <c r="J666" s="84">
        <f t="shared" si="857"/>
        <v>7000</v>
      </c>
      <c r="K666" s="85">
        <f t="shared" si="858"/>
        <v>8500</v>
      </c>
      <c r="L666" s="85"/>
      <c r="M666" s="85">
        <f t="shared" si="860"/>
        <v>155</v>
      </c>
      <c r="N666" s="86">
        <f t="shared" si="861"/>
        <v>15500</v>
      </c>
    </row>
    <row r="667" spans="1:14" s="87" customFormat="1">
      <c r="A667" s="80">
        <v>43369</v>
      </c>
      <c r="B667" s="81" t="s">
        <v>6</v>
      </c>
      <c r="C667" s="81" t="s">
        <v>52</v>
      </c>
      <c r="D667" s="82">
        <v>10000</v>
      </c>
      <c r="E667" s="81" t="s">
        <v>1</v>
      </c>
      <c r="F667" s="81">
        <v>145.85</v>
      </c>
      <c r="G667" s="81">
        <v>145.30000000000001</v>
      </c>
      <c r="H667" s="83"/>
      <c r="I667" s="83"/>
      <c r="J667" s="84">
        <f t="shared" si="857"/>
        <v>-5499.999999999829</v>
      </c>
      <c r="K667" s="85"/>
      <c r="L667" s="85"/>
      <c r="M667" s="85">
        <f t="shared" si="860"/>
        <v>-0.54999999999998295</v>
      </c>
      <c r="N667" s="86">
        <f t="shared" si="861"/>
        <v>-5499.999999999829</v>
      </c>
    </row>
    <row r="668" spans="1:14" s="87" customFormat="1">
      <c r="A668" s="80">
        <v>43369</v>
      </c>
      <c r="B668" s="81" t="s">
        <v>49</v>
      </c>
      <c r="C668" s="81" t="s">
        <v>52</v>
      </c>
      <c r="D668" s="82">
        <v>10000</v>
      </c>
      <c r="E668" s="81" t="s">
        <v>1</v>
      </c>
      <c r="F668" s="81">
        <v>148.94999999999999</v>
      </c>
      <c r="G668" s="81">
        <v>149.55000000000001</v>
      </c>
      <c r="H668" s="83">
        <v>150.30000000000001</v>
      </c>
      <c r="I668" s="83"/>
      <c r="J668" s="84">
        <f t="shared" ref="J668:J686" si="862">(IF(E668="SHORT",F668-G668,IF(E668="LONG",G668-F668)))*D668</f>
        <v>6000.0000000002274</v>
      </c>
      <c r="K668" s="85">
        <f t="shared" ref="K668:K685" si="863">(IF(E668="SHORT",IF(H668="",0,G668-H668),IF(E668="LONG",IF(H668="",0,H668-G668))))*D668</f>
        <v>7500</v>
      </c>
      <c r="L668" s="85"/>
      <c r="M668" s="85">
        <f t="shared" ref="M668:M687" si="864">(K668+J668+L668)/D668</f>
        <v>1.3500000000000227</v>
      </c>
      <c r="N668" s="86">
        <f t="shared" ref="N668:N687" si="865">M668*D668</f>
        <v>13500.000000000227</v>
      </c>
    </row>
    <row r="669" spans="1:14" s="87" customFormat="1">
      <c r="A669" s="80">
        <v>43369</v>
      </c>
      <c r="B669" s="81" t="s">
        <v>5</v>
      </c>
      <c r="C669" s="81" t="s">
        <v>52</v>
      </c>
      <c r="D669" s="82">
        <v>10000</v>
      </c>
      <c r="E669" s="81" t="s">
        <v>1</v>
      </c>
      <c r="F669" s="81">
        <v>183.45</v>
      </c>
      <c r="G669" s="81">
        <v>182.85</v>
      </c>
      <c r="H669" s="83"/>
      <c r="I669" s="83"/>
      <c r="J669" s="84">
        <f t="shared" si="862"/>
        <v>-5999.9999999999436</v>
      </c>
      <c r="K669" s="85"/>
      <c r="L669" s="85"/>
      <c r="M669" s="85">
        <f t="shared" si="864"/>
        <v>-0.59999999999999432</v>
      </c>
      <c r="N669" s="86">
        <f t="shared" si="865"/>
        <v>-5999.9999999999436</v>
      </c>
    </row>
    <row r="670" spans="1:14" s="87" customFormat="1">
      <c r="A670" s="80">
        <v>43368</v>
      </c>
      <c r="B670" s="81" t="s">
        <v>5</v>
      </c>
      <c r="C670" s="81" t="s">
        <v>52</v>
      </c>
      <c r="D670" s="82">
        <v>10000</v>
      </c>
      <c r="E670" s="81" t="s">
        <v>2</v>
      </c>
      <c r="F670" s="81">
        <v>183.05</v>
      </c>
      <c r="G670" s="81">
        <v>182.55</v>
      </c>
      <c r="H670" s="83"/>
      <c r="I670" s="83"/>
      <c r="J670" s="84">
        <f t="shared" si="862"/>
        <v>5000</v>
      </c>
      <c r="K670" s="85"/>
      <c r="L670" s="85"/>
      <c r="M670" s="85">
        <f t="shared" si="864"/>
        <v>0.5</v>
      </c>
      <c r="N670" s="86">
        <f t="shared" si="865"/>
        <v>5000</v>
      </c>
    </row>
    <row r="671" spans="1:14" s="79" customFormat="1">
      <c r="A671" s="80">
        <v>43354</v>
      </c>
      <c r="B671" s="81" t="s">
        <v>31</v>
      </c>
      <c r="C671" s="81" t="s">
        <v>53</v>
      </c>
      <c r="D671" s="82">
        <v>200</v>
      </c>
      <c r="E671" s="81" t="s">
        <v>1</v>
      </c>
      <c r="F671" s="81">
        <v>4924</v>
      </c>
      <c r="G671" s="81">
        <v>4949</v>
      </c>
      <c r="H671" s="83"/>
      <c r="I671" s="83"/>
      <c r="J671" s="84">
        <f t="shared" si="862"/>
        <v>5000</v>
      </c>
      <c r="K671" s="85"/>
      <c r="L671" s="85"/>
      <c r="M671" s="85">
        <f t="shared" si="864"/>
        <v>25</v>
      </c>
      <c r="N671" s="86">
        <f t="shared" si="865"/>
        <v>5000</v>
      </c>
    </row>
    <row r="672" spans="1:14" s="87" customFormat="1">
      <c r="A672" s="80">
        <v>43354</v>
      </c>
      <c r="B672" s="81" t="s">
        <v>5</v>
      </c>
      <c r="C672" s="81" t="s">
        <v>52</v>
      </c>
      <c r="D672" s="82">
        <v>10000</v>
      </c>
      <c r="E672" s="81" t="s">
        <v>2</v>
      </c>
      <c r="F672" s="81">
        <v>171.1</v>
      </c>
      <c r="G672" s="81">
        <v>170.5</v>
      </c>
      <c r="H672" s="83"/>
      <c r="I672" s="83"/>
      <c r="J672" s="84">
        <f t="shared" si="862"/>
        <v>5999.9999999999436</v>
      </c>
      <c r="K672" s="85"/>
      <c r="L672" s="85"/>
      <c r="M672" s="85">
        <f t="shared" si="864"/>
        <v>0.59999999999999432</v>
      </c>
      <c r="N672" s="86">
        <f t="shared" si="865"/>
        <v>5999.9999999999436</v>
      </c>
    </row>
    <row r="673" spans="1:14" s="87" customFormat="1">
      <c r="A673" s="80">
        <v>43354</v>
      </c>
      <c r="B673" s="81" t="s">
        <v>6</v>
      </c>
      <c r="C673" s="81" t="s">
        <v>52</v>
      </c>
      <c r="D673" s="82">
        <v>10000</v>
      </c>
      <c r="E673" s="81" t="s">
        <v>2</v>
      </c>
      <c r="F673" s="81">
        <v>144.69999999999999</v>
      </c>
      <c r="G673" s="81">
        <v>144.1</v>
      </c>
      <c r="H673" s="83"/>
      <c r="I673" s="83"/>
      <c r="J673" s="84">
        <f t="shared" si="862"/>
        <v>5999.9999999999436</v>
      </c>
      <c r="K673" s="85"/>
      <c r="L673" s="85"/>
      <c r="M673" s="85">
        <f t="shared" si="864"/>
        <v>0.59999999999999432</v>
      </c>
      <c r="N673" s="86">
        <f t="shared" si="865"/>
        <v>5999.9999999999436</v>
      </c>
    </row>
    <row r="674" spans="1:14" s="87" customFormat="1">
      <c r="A674" s="80">
        <v>43354</v>
      </c>
      <c r="B674" s="81" t="s">
        <v>4</v>
      </c>
      <c r="C674" s="81" t="s">
        <v>51</v>
      </c>
      <c r="D674" s="82">
        <v>30</v>
      </c>
      <c r="E674" s="81" t="s">
        <v>1</v>
      </c>
      <c r="F674" s="81">
        <v>37370</v>
      </c>
      <c r="G674" s="81">
        <v>37485</v>
      </c>
      <c r="H674" s="83"/>
      <c r="I674" s="83"/>
      <c r="J674" s="84">
        <f t="shared" si="862"/>
        <v>3450</v>
      </c>
      <c r="K674" s="85"/>
      <c r="L674" s="85"/>
      <c r="M674" s="85">
        <f t="shared" si="864"/>
        <v>115</v>
      </c>
      <c r="N674" s="86">
        <f t="shared" si="865"/>
        <v>3450</v>
      </c>
    </row>
    <row r="675" spans="1:14" s="87" customFormat="1">
      <c r="A675" s="80">
        <v>43350</v>
      </c>
      <c r="B675" s="81" t="s">
        <v>4</v>
      </c>
      <c r="C675" s="81" t="s">
        <v>51</v>
      </c>
      <c r="D675" s="82">
        <v>30</v>
      </c>
      <c r="E675" s="81" t="s">
        <v>2</v>
      </c>
      <c r="F675" s="81">
        <v>36995</v>
      </c>
      <c r="G675" s="81">
        <v>37095</v>
      </c>
      <c r="H675" s="83"/>
      <c r="I675" s="83"/>
      <c r="J675" s="84">
        <f t="shared" si="862"/>
        <v>-3000</v>
      </c>
      <c r="K675" s="85"/>
      <c r="L675" s="85"/>
      <c r="M675" s="85">
        <f t="shared" si="864"/>
        <v>-100</v>
      </c>
      <c r="N675" s="86">
        <f t="shared" si="865"/>
        <v>-3000</v>
      </c>
    </row>
    <row r="676" spans="1:14" s="87" customFormat="1">
      <c r="A676" s="80">
        <v>43350</v>
      </c>
      <c r="B676" s="81" t="s">
        <v>32</v>
      </c>
      <c r="C676" s="81" t="s">
        <v>53</v>
      </c>
      <c r="D676" s="82">
        <v>2500</v>
      </c>
      <c r="E676" s="81" t="s">
        <v>2</v>
      </c>
      <c r="F676" s="81">
        <v>199.5</v>
      </c>
      <c r="G676" s="81">
        <v>201</v>
      </c>
      <c r="H676" s="83"/>
      <c r="I676" s="83"/>
      <c r="J676" s="84">
        <f t="shared" si="862"/>
        <v>-3750</v>
      </c>
      <c r="K676" s="85"/>
      <c r="L676" s="85"/>
      <c r="M676" s="85">
        <f t="shared" si="864"/>
        <v>-1.5</v>
      </c>
      <c r="N676" s="86">
        <f t="shared" si="865"/>
        <v>-3750</v>
      </c>
    </row>
    <row r="677" spans="1:14" s="79" customFormat="1">
      <c r="A677" s="72">
        <v>43350</v>
      </c>
      <c r="B677" s="73" t="s">
        <v>5</v>
      </c>
      <c r="C677" s="81" t="s">
        <v>52</v>
      </c>
      <c r="D677" s="74">
        <v>10000</v>
      </c>
      <c r="E677" s="73" t="s">
        <v>1</v>
      </c>
      <c r="F677" s="73">
        <v>174.4</v>
      </c>
      <c r="G677" s="73">
        <v>174.9</v>
      </c>
      <c r="H677" s="75">
        <v>175.55</v>
      </c>
      <c r="I677" s="75">
        <v>176.1</v>
      </c>
      <c r="J677" s="76">
        <f t="shared" si="862"/>
        <v>5000</v>
      </c>
      <c r="K677" s="77">
        <f t="shared" si="863"/>
        <v>6500.0000000000564</v>
      </c>
      <c r="L677" s="77">
        <f t="shared" ref="L677:L685" si="866">(IF(E677="SHORT",IF(I677="",0,H677-I677),IF(E677="LONG",IF(I677="",0,(I677-H677)))))*D677</f>
        <v>5499.999999999829</v>
      </c>
      <c r="M677" s="77">
        <f t="shared" si="864"/>
        <v>1.6999999999999884</v>
      </c>
      <c r="N677" s="78">
        <f t="shared" si="865"/>
        <v>16999.999999999884</v>
      </c>
    </row>
    <row r="678" spans="1:14" s="79" customFormat="1">
      <c r="A678" s="80">
        <v>43350</v>
      </c>
      <c r="B678" s="81" t="s">
        <v>48</v>
      </c>
      <c r="C678" s="81" t="s">
        <v>52</v>
      </c>
      <c r="D678" s="82">
        <v>500</v>
      </c>
      <c r="E678" s="81" t="s">
        <v>1</v>
      </c>
      <c r="F678" s="81">
        <v>886.3</v>
      </c>
      <c r="G678" s="81">
        <v>890.05</v>
      </c>
      <c r="H678" s="83">
        <v>894.55</v>
      </c>
      <c r="I678" s="83"/>
      <c r="J678" s="84">
        <f t="shared" si="862"/>
        <v>1875</v>
      </c>
      <c r="K678" s="85">
        <f t="shared" si="863"/>
        <v>2250</v>
      </c>
      <c r="L678" s="85"/>
      <c r="M678" s="85">
        <f t="shared" si="864"/>
        <v>8.25</v>
      </c>
      <c r="N678" s="86">
        <f t="shared" si="865"/>
        <v>4125</v>
      </c>
    </row>
    <row r="679" spans="1:14" s="79" customFormat="1">
      <c r="A679" s="80">
        <v>43350</v>
      </c>
      <c r="B679" s="81" t="s">
        <v>3</v>
      </c>
      <c r="C679" s="81" t="s">
        <v>52</v>
      </c>
      <c r="D679" s="82">
        <v>2000</v>
      </c>
      <c r="E679" s="81" t="s">
        <v>2</v>
      </c>
      <c r="F679" s="81">
        <v>421.55</v>
      </c>
      <c r="G679" s="81">
        <v>424.05</v>
      </c>
      <c r="H679" s="83"/>
      <c r="I679" s="83"/>
      <c r="J679" s="84">
        <f t="shared" si="862"/>
        <v>-5000</v>
      </c>
      <c r="K679" s="85"/>
      <c r="L679" s="85"/>
      <c r="M679" s="85">
        <f t="shared" si="864"/>
        <v>-2.5</v>
      </c>
      <c r="N679" s="86">
        <f t="shared" si="865"/>
        <v>-5000</v>
      </c>
    </row>
    <row r="680" spans="1:14" s="87" customFormat="1" ht="13.5" customHeight="1">
      <c r="A680" s="80">
        <v>43350</v>
      </c>
      <c r="B680" s="81" t="s">
        <v>6</v>
      </c>
      <c r="C680" s="81" t="s">
        <v>52</v>
      </c>
      <c r="D680" s="82">
        <v>10000</v>
      </c>
      <c r="E680" s="81" t="s">
        <v>2</v>
      </c>
      <c r="F680" s="81">
        <v>146.6</v>
      </c>
      <c r="G680" s="81">
        <v>146.1</v>
      </c>
      <c r="H680" s="83"/>
      <c r="I680" s="83"/>
      <c r="J680" s="84">
        <f t="shared" si="862"/>
        <v>5000</v>
      </c>
      <c r="K680" s="85"/>
      <c r="L680" s="85"/>
      <c r="M680" s="85">
        <f t="shared" si="864"/>
        <v>0.5</v>
      </c>
      <c r="N680" s="86">
        <f t="shared" si="865"/>
        <v>5000</v>
      </c>
    </row>
    <row r="681" spans="1:14" s="87" customFormat="1" ht="13.5" customHeight="1">
      <c r="A681" s="80">
        <v>43349</v>
      </c>
      <c r="B681" s="81" t="s">
        <v>0</v>
      </c>
      <c r="C681" s="81" t="s">
        <v>51</v>
      </c>
      <c r="D681" s="82">
        <v>100</v>
      </c>
      <c r="E681" s="81" t="s">
        <v>2</v>
      </c>
      <c r="F681" s="81">
        <v>30633</v>
      </c>
      <c r="G681" s="81">
        <v>30558</v>
      </c>
      <c r="H681" s="83"/>
      <c r="I681" s="83"/>
      <c r="J681" s="84">
        <f t="shared" si="862"/>
        <v>7500</v>
      </c>
      <c r="K681" s="85"/>
      <c r="L681" s="85"/>
      <c r="M681" s="85">
        <f t="shared" si="864"/>
        <v>75</v>
      </c>
      <c r="N681" s="86">
        <f t="shared" si="865"/>
        <v>7500</v>
      </c>
    </row>
    <row r="682" spans="1:14">
      <c r="A682" s="80">
        <v>43349</v>
      </c>
      <c r="B682" s="81" t="s">
        <v>4</v>
      </c>
      <c r="C682" s="81" t="s">
        <v>51</v>
      </c>
      <c r="D682" s="82">
        <v>30</v>
      </c>
      <c r="E682" s="81" t="s">
        <v>1</v>
      </c>
      <c r="F682" s="81">
        <v>37373</v>
      </c>
      <c r="G682" s="81">
        <v>37268</v>
      </c>
      <c r="H682" s="83"/>
      <c r="I682" s="83"/>
      <c r="J682" s="84">
        <f t="shared" si="862"/>
        <v>-3150</v>
      </c>
      <c r="K682" s="85"/>
      <c r="L682" s="85"/>
      <c r="M682" s="85">
        <f t="shared" si="864"/>
        <v>-105</v>
      </c>
      <c r="N682" s="86">
        <f t="shared" si="865"/>
        <v>-3150</v>
      </c>
    </row>
    <row r="683" spans="1:14">
      <c r="A683" s="72">
        <v>43349</v>
      </c>
      <c r="B683" s="73" t="s">
        <v>31</v>
      </c>
      <c r="C683" s="81" t="s">
        <v>53</v>
      </c>
      <c r="D683" s="74">
        <v>200</v>
      </c>
      <c r="E683" s="73" t="s">
        <v>2</v>
      </c>
      <c r="F683" s="73">
        <v>4948</v>
      </c>
      <c r="G683" s="73">
        <v>4923</v>
      </c>
      <c r="H683" s="75">
        <v>4888</v>
      </c>
      <c r="I683" s="75">
        <v>4853</v>
      </c>
      <c r="J683" s="76">
        <f t="shared" si="862"/>
        <v>5000</v>
      </c>
      <c r="K683" s="77">
        <f t="shared" si="863"/>
        <v>7000</v>
      </c>
      <c r="L683" s="77">
        <f t="shared" si="866"/>
        <v>7000</v>
      </c>
      <c r="M683" s="77">
        <f t="shared" si="864"/>
        <v>95</v>
      </c>
      <c r="N683" s="78">
        <f t="shared" si="865"/>
        <v>19000</v>
      </c>
    </row>
    <row r="684" spans="1:14">
      <c r="A684" s="72">
        <v>43349</v>
      </c>
      <c r="B684" s="73" t="s">
        <v>5</v>
      </c>
      <c r="C684" s="81" t="s">
        <v>52</v>
      </c>
      <c r="D684" s="74">
        <v>10000</v>
      </c>
      <c r="E684" s="73" t="s">
        <v>2</v>
      </c>
      <c r="F684" s="73">
        <v>178.15</v>
      </c>
      <c r="G684" s="73">
        <v>177.65</v>
      </c>
      <c r="H684" s="75">
        <v>176.95</v>
      </c>
      <c r="I684" s="75">
        <v>176.25</v>
      </c>
      <c r="J684" s="76">
        <f t="shared" si="862"/>
        <v>5000</v>
      </c>
      <c r="K684" s="77">
        <f t="shared" si="863"/>
        <v>7000.000000000171</v>
      </c>
      <c r="L684" s="77">
        <f t="shared" si="866"/>
        <v>6999.9999999998863</v>
      </c>
      <c r="M684" s="77">
        <f t="shared" si="864"/>
        <v>1.9000000000000059</v>
      </c>
      <c r="N684" s="78">
        <f t="shared" si="865"/>
        <v>19000.000000000058</v>
      </c>
    </row>
    <row r="685" spans="1:14">
      <c r="A685" s="72">
        <v>43349</v>
      </c>
      <c r="B685" s="73" t="s">
        <v>6</v>
      </c>
      <c r="C685" s="81" t="s">
        <v>52</v>
      </c>
      <c r="D685" s="74">
        <v>10000</v>
      </c>
      <c r="E685" s="73" t="s">
        <v>2</v>
      </c>
      <c r="F685" s="73">
        <v>147.9</v>
      </c>
      <c r="G685" s="73">
        <v>147.30000000000001</v>
      </c>
      <c r="H685" s="75">
        <v>146.65</v>
      </c>
      <c r="I685" s="75">
        <v>146</v>
      </c>
      <c r="J685" s="76">
        <f t="shared" si="862"/>
        <v>5999.9999999999436</v>
      </c>
      <c r="K685" s="77">
        <f t="shared" si="863"/>
        <v>6500.0000000000564</v>
      </c>
      <c r="L685" s="77">
        <f t="shared" si="866"/>
        <v>6500.0000000000564</v>
      </c>
      <c r="M685" s="77">
        <f t="shared" si="864"/>
        <v>1.9000000000000059</v>
      </c>
      <c r="N685" s="78">
        <f t="shared" si="865"/>
        <v>19000.000000000058</v>
      </c>
    </row>
    <row r="686" spans="1:14">
      <c r="A686" s="80">
        <v>43344</v>
      </c>
      <c r="B686" s="81" t="s">
        <v>31</v>
      </c>
      <c r="C686" s="81" t="s">
        <v>53</v>
      </c>
      <c r="D686" s="82">
        <v>200</v>
      </c>
      <c r="E686" s="81" t="s">
        <v>2</v>
      </c>
      <c r="F686" s="81">
        <v>4945</v>
      </c>
      <c r="G686" s="81">
        <v>4920</v>
      </c>
      <c r="H686" s="83"/>
      <c r="I686" s="83"/>
      <c r="J686" s="84">
        <f t="shared" si="862"/>
        <v>5000</v>
      </c>
      <c r="K686" s="85"/>
      <c r="L686" s="85"/>
      <c r="M686" s="85">
        <f t="shared" si="864"/>
        <v>25</v>
      </c>
      <c r="N686" s="86">
        <f t="shared" si="865"/>
        <v>5000</v>
      </c>
    </row>
    <row r="687" spans="1:14">
      <c r="A687" s="80">
        <v>43344</v>
      </c>
      <c r="B687" s="81" t="s">
        <v>0</v>
      </c>
      <c r="C687" s="81" t="s">
        <v>51</v>
      </c>
      <c r="D687" s="82">
        <v>100</v>
      </c>
      <c r="E687" s="81" t="s">
        <v>2</v>
      </c>
      <c r="F687" s="81">
        <v>30335</v>
      </c>
      <c r="G687" s="81">
        <v>30275</v>
      </c>
      <c r="H687" s="83"/>
      <c r="I687" s="83"/>
      <c r="J687" s="84">
        <f>(IF(E687="SHORT",F687-G687,IF(E687="LONG",G687-F687)))*D687</f>
        <v>6000</v>
      </c>
      <c r="K687" s="85"/>
      <c r="L687" s="85"/>
      <c r="M687" s="85">
        <f t="shared" si="864"/>
        <v>60</v>
      </c>
      <c r="N687" s="86">
        <f t="shared" si="865"/>
        <v>6000</v>
      </c>
    </row>
  </sheetData>
  <autoFilter ref="A4:N687">
    <filterColumn colId="9" showButton="0"/>
    <filterColumn colId="10" showButton="0"/>
  </autoFilter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topLeftCell="A2" zoomScale="90" zoomScaleNormal="90" workbookViewId="0">
      <selection activeCell="A8" sqref="A8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1">
      <c r="A2" s="116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>
      <c r="A3" s="118" t="s">
        <v>35</v>
      </c>
      <c r="B3" s="119"/>
      <c r="C3" s="123" t="s">
        <v>54</v>
      </c>
      <c r="D3" s="123"/>
      <c r="E3" s="123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20" t="s">
        <v>44</v>
      </c>
      <c r="K4" s="121"/>
      <c r="L4" s="122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/>
    <row r="8" spans="1:14" s="87" customFormat="1" ht="14.25" customHeight="1">
      <c r="A8" s="80">
        <v>43601</v>
      </c>
      <c r="B8" s="81" t="s">
        <v>5</v>
      </c>
      <c r="C8" s="81" t="s">
        <v>55</v>
      </c>
      <c r="D8" s="82">
        <v>10000</v>
      </c>
      <c r="E8" s="81" t="s">
        <v>1</v>
      </c>
      <c r="F8" s="81">
        <v>215.5</v>
      </c>
      <c r="G8" s="81">
        <v>216.5</v>
      </c>
      <c r="H8" s="81">
        <v>0</v>
      </c>
      <c r="I8" s="83">
        <v>0</v>
      </c>
      <c r="J8" s="84">
        <f t="shared" ref="J8" si="0">(IF(E8="SHORT",F8-G8,IF(E8="LONG",G8-F8)))*D8</f>
        <v>10000</v>
      </c>
      <c r="K8" s="85">
        <v>0</v>
      </c>
      <c r="L8" s="85">
        <v>0</v>
      </c>
      <c r="M8" s="85">
        <f t="shared" ref="M8" si="1">(K8+J8+L8)/D8</f>
        <v>1</v>
      </c>
      <c r="N8" s="86">
        <f t="shared" ref="N8" si="2">M8*D8</f>
        <v>10000</v>
      </c>
    </row>
    <row r="9" spans="1:14" s="87" customFormat="1" ht="14.25" customHeight="1">
      <c r="A9" s="80">
        <v>43600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3">(IF(E9="SHORT",F9-G9,IF(E9="LONG",G9-F9)))*D9</f>
        <v>10000</v>
      </c>
      <c r="K9" s="85">
        <v>0</v>
      </c>
      <c r="L9" s="85">
        <v>0</v>
      </c>
      <c r="M9" s="85">
        <f t="shared" ref="M9" si="4">(K9+J9+L9)/D9</f>
        <v>1</v>
      </c>
      <c r="N9" s="86">
        <f t="shared" ref="N9" si="5">M9*D9</f>
        <v>10000</v>
      </c>
    </row>
    <row r="10" spans="1:14" s="87" customFormat="1" ht="14.25" customHeight="1">
      <c r="A10" s="80">
        <v>43594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213.5</v>
      </c>
      <c r="G10" s="81">
        <v>214.5</v>
      </c>
      <c r="H10" s="81">
        <v>0</v>
      </c>
      <c r="I10" s="83">
        <v>0</v>
      </c>
      <c r="J10" s="84">
        <f t="shared" ref="J10" si="6">(IF(E10="SHORT",F10-G10,IF(E10="LONG",G10-F10)))*D10</f>
        <v>10000</v>
      </c>
      <c r="K10" s="85">
        <v>0</v>
      </c>
      <c r="L10" s="85">
        <v>0</v>
      </c>
      <c r="M10" s="85">
        <f t="shared" ref="M10" si="7">(K10+J10+L10)/D10</f>
        <v>1</v>
      </c>
      <c r="N10" s="86">
        <f t="shared" ref="N10" si="8">M10*D10</f>
        <v>10000</v>
      </c>
    </row>
    <row r="11" spans="1:14" s="87" customFormat="1" ht="14.25" customHeight="1">
      <c r="A11" s="80">
        <v>43593</v>
      </c>
      <c r="B11" s="81" t="s">
        <v>0</v>
      </c>
      <c r="C11" s="81" t="s">
        <v>56</v>
      </c>
      <c r="D11" s="82">
        <v>200</v>
      </c>
      <c r="E11" s="81" t="s">
        <v>1</v>
      </c>
      <c r="F11" s="81">
        <v>31780</v>
      </c>
      <c r="G11" s="81">
        <v>31880</v>
      </c>
      <c r="H11" s="81">
        <v>0</v>
      </c>
      <c r="I11" s="83">
        <v>0</v>
      </c>
      <c r="J11" s="84">
        <f t="shared" ref="J11" si="9">(IF(E11="SHORT",F11-G11,IF(E11="LONG",G11-F11)))*D11</f>
        <v>20000</v>
      </c>
      <c r="K11" s="85">
        <v>0</v>
      </c>
      <c r="L11" s="85">
        <v>0</v>
      </c>
      <c r="M11" s="85">
        <f t="shared" ref="M11" si="10">(K11+J11+L11)/D11</f>
        <v>100</v>
      </c>
      <c r="N11" s="86">
        <f t="shared" ref="N11" si="11">M11*D11</f>
        <v>20000</v>
      </c>
    </row>
    <row r="12" spans="1:14" s="87" customFormat="1" ht="14.25" customHeight="1">
      <c r="A12" s="80">
        <v>43587</v>
      </c>
      <c r="B12" s="81" t="s">
        <v>0</v>
      </c>
      <c r="C12" s="81" t="s">
        <v>56</v>
      </c>
      <c r="D12" s="82">
        <v>200</v>
      </c>
      <c r="E12" s="81" t="s">
        <v>2</v>
      </c>
      <c r="F12" s="81">
        <v>4510</v>
      </c>
      <c r="G12" s="81">
        <v>4480</v>
      </c>
      <c r="H12" s="81">
        <v>4450</v>
      </c>
      <c r="I12" s="83">
        <v>0</v>
      </c>
      <c r="J12" s="84">
        <f t="shared" ref="J12" si="12">(IF(E12="SHORT",F12-G12,IF(E12="LONG",G12-F12)))*D12</f>
        <v>6000</v>
      </c>
      <c r="K12" s="85">
        <f>(IF(E12="SHORT",IF(H12="",0,G12-H12),IF(E12="LONG",IF(H12="",0,H12-G12))))*D12</f>
        <v>6000</v>
      </c>
      <c r="L12" s="85">
        <v>0</v>
      </c>
      <c r="M12" s="85">
        <f t="shared" ref="M12" si="13">(K12+J12+L12)/D12</f>
        <v>60</v>
      </c>
      <c r="N12" s="86">
        <f t="shared" ref="N12" si="14">M12*D12</f>
        <v>12000</v>
      </c>
    </row>
    <row r="13" spans="1:14" s="87" customFormat="1" ht="14.25" customHeight="1">
      <c r="A13" s="80">
        <v>43585</v>
      </c>
      <c r="B13" s="81" t="s">
        <v>31</v>
      </c>
      <c r="C13" s="81" t="s">
        <v>53</v>
      </c>
      <c r="D13" s="82">
        <v>200</v>
      </c>
      <c r="E13" s="81" t="s">
        <v>2</v>
      </c>
      <c r="F13" s="81">
        <v>4510</v>
      </c>
      <c r="G13" s="81">
        <v>4480</v>
      </c>
      <c r="H13" s="81">
        <v>4450</v>
      </c>
      <c r="I13" s="83">
        <v>0</v>
      </c>
      <c r="J13" s="84">
        <f t="shared" ref="J13" si="15">(IF(E13="SHORT",F13-G13,IF(E13="LONG",G13-F13)))*D13</f>
        <v>6000</v>
      </c>
      <c r="K13" s="85">
        <f>(IF(E13="SHORT",IF(H13="",0,G13-H13),IF(E13="LONG",IF(H13="",0,H13-G13))))*D13</f>
        <v>6000</v>
      </c>
      <c r="L13" s="85">
        <v>0</v>
      </c>
      <c r="M13" s="85">
        <f t="shared" ref="M13" si="16">(K13+J13+L13)/D13</f>
        <v>60</v>
      </c>
      <c r="N13" s="86">
        <f t="shared" ref="N13" si="17">M13*D13</f>
        <v>12000</v>
      </c>
    </row>
    <row r="14" spans="1:14" s="87" customFormat="1" ht="14.25" customHeight="1">
      <c r="A14" s="80">
        <v>43565</v>
      </c>
      <c r="B14" s="81" t="s">
        <v>4</v>
      </c>
      <c r="C14" s="81" t="s">
        <v>56</v>
      </c>
      <c r="D14" s="82">
        <v>60</v>
      </c>
      <c r="E14" s="81" t="s">
        <v>2</v>
      </c>
      <c r="F14" s="81">
        <v>37850</v>
      </c>
      <c r="G14" s="81">
        <v>37700</v>
      </c>
      <c r="H14" s="81">
        <v>0</v>
      </c>
      <c r="I14" s="83">
        <v>0</v>
      </c>
      <c r="J14" s="84">
        <f t="shared" ref="J14" si="18">(IF(E14="SHORT",F14-G14,IF(E14="LONG",G14-F14)))*D14</f>
        <v>9000</v>
      </c>
      <c r="K14" s="85">
        <v>0</v>
      </c>
      <c r="L14" s="85">
        <v>0</v>
      </c>
      <c r="M14" s="85">
        <f t="shared" ref="M14" si="19">(K14+J14+L14)/D14</f>
        <v>150</v>
      </c>
      <c r="N14" s="86">
        <f t="shared" ref="N14" si="20">M14*D14</f>
        <v>9000</v>
      </c>
    </row>
    <row r="15" spans="1:14" s="87" customFormat="1" ht="14.25" customHeight="1">
      <c r="A15" s="80">
        <v>43564</v>
      </c>
      <c r="B15" s="81" t="s">
        <v>92</v>
      </c>
      <c r="C15" s="81" t="s">
        <v>55</v>
      </c>
      <c r="D15" s="82">
        <v>10000</v>
      </c>
      <c r="E15" s="81" t="s">
        <v>1</v>
      </c>
      <c r="F15" s="81">
        <v>226.5</v>
      </c>
      <c r="G15" s="81">
        <v>227.5</v>
      </c>
      <c r="H15" s="81">
        <v>0</v>
      </c>
      <c r="I15" s="83">
        <v>0</v>
      </c>
      <c r="J15" s="84">
        <f t="shared" ref="J15" si="21">(IF(E15="SHORT",F15-G15,IF(E15="LONG",G15-F15)))*D15</f>
        <v>10000</v>
      </c>
      <c r="K15" s="85">
        <v>0</v>
      </c>
      <c r="L15" s="85">
        <v>0</v>
      </c>
      <c r="M15" s="85">
        <f t="shared" ref="M15" si="22">(K15+J15+L15)/D15</f>
        <v>1</v>
      </c>
      <c r="N15" s="86">
        <f t="shared" ref="N15" si="23">M15*D15</f>
        <v>10000</v>
      </c>
    </row>
    <row r="16" spans="1:14" s="87" customFormat="1" ht="14.25" customHeight="1">
      <c r="A16" s="80">
        <v>43563</v>
      </c>
      <c r="B16" s="81" t="s">
        <v>4</v>
      </c>
      <c r="C16" s="81" t="s">
        <v>56</v>
      </c>
      <c r="D16" s="82">
        <v>60</v>
      </c>
      <c r="E16" s="81" t="s">
        <v>1</v>
      </c>
      <c r="F16" s="81">
        <v>38100</v>
      </c>
      <c r="G16" s="81">
        <v>38100</v>
      </c>
      <c r="H16" s="81">
        <v>0</v>
      </c>
      <c r="I16" s="83">
        <v>0</v>
      </c>
      <c r="J16" s="84">
        <f t="shared" ref="J16" si="24">(IF(E16="SHORT",F16-G16,IF(E16="LONG",G16-F16)))*D16</f>
        <v>0</v>
      </c>
      <c r="K16" s="85">
        <v>0</v>
      </c>
      <c r="L16" s="85">
        <v>0</v>
      </c>
      <c r="M16" s="85">
        <f t="shared" ref="M16" si="25">(K16+J16+L16)/D16</f>
        <v>0</v>
      </c>
      <c r="N16" s="86">
        <f t="shared" ref="N16" si="26">M16*D16</f>
        <v>0</v>
      </c>
    </row>
    <row r="17" spans="1:14" s="87" customFormat="1" ht="14.25" customHeight="1">
      <c r="A17" s="80">
        <v>43563</v>
      </c>
      <c r="B17" s="81" t="s">
        <v>4</v>
      </c>
      <c r="C17" s="81" t="s">
        <v>56</v>
      </c>
      <c r="D17" s="82">
        <v>60</v>
      </c>
      <c r="E17" s="81" t="s">
        <v>2</v>
      </c>
      <c r="F17" s="81">
        <v>37770</v>
      </c>
      <c r="G17" s="81">
        <v>38050</v>
      </c>
      <c r="H17" s="81">
        <v>0</v>
      </c>
      <c r="I17" s="83">
        <v>0</v>
      </c>
      <c r="J17" s="84">
        <f t="shared" ref="J17" si="27">(IF(E17="SHORT",F17-G17,IF(E17="LONG",G17-F17)))*D17</f>
        <v>-16800</v>
      </c>
      <c r="K17" s="85">
        <v>0</v>
      </c>
      <c r="L17" s="85">
        <v>0</v>
      </c>
      <c r="M17" s="85">
        <f t="shared" ref="M17" si="28">(K17+J17+L17)/D17</f>
        <v>-280</v>
      </c>
      <c r="N17" s="86">
        <f t="shared" ref="N17" si="29">M17*D17</f>
        <v>-16800</v>
      </c>
    </row>
    <row r="18" spans="1:14" s="87" customFormat="1" ht="14.25" customHeight="1">
      <c r="A18" s="80">
        <v>43560</v>
      </c>
      <c r="B18" s="81" t="s">
        <v>5</v>
      </c>
      <c r="C18" s="81" t="s">
        <v>55</v>
      </c>
      <c r="D18" s="82">
        <v>10000</v>
      </c>
      <c r="E18" s="81" t="s">
        <v>1</v>
      </c>
      <c r="F18" s="81">
        <v>226.5</v>
      </c>
      <c r="G18" s="81">
        <v>227.5</v>
      </c>
      <c r="H18" s="81">
        <v>228.5</v>
      </c>
      <c r="I18" s="83">
        <v>0</v>
      </c>
      <c r="J18" s="84">
        <f t="shared" ref="J18" si="30">(IF(E18="SHORT",F18-G18,IF(E18="LONG",G18-F18)))*D18</f>
        <v>10000</v>
      </c>
      <c r="K18" s="85">
        <f>(IF(E18="SHORT",IF(H18="",0,G18-H18),IF(E18="LONG",IF(H18="",0,H18-G18))))*D18</f>
        <v>10000</v>
      </c>
      <c r="L18" s="85">
        <v>0</v>
      </c>
      <c r="M18" s="85">
        <f t="shared" ref="M18" si="31">(K18+J18+L18)/D18</f>
        <v>2</v>
      </c>
      <c r="N18" s="86">
        <f t="shared" ref="N18" si="32">M18*D18</f>
        <v>20000</v>
      </c>
    </row>
    <row r="19" spans="1:14" s="87" customFormat="1" ht="14.25" customHeight="1">
      <c r="A19" s="80">
        <v>43560</v>
      </c>
      <c r="B19" s="81" t="s">
        <v>31</v>
      </c>
      <c r="C19" s="81" t="s">
        <v>56</v>
      </c>
      <c r="D19" s="82">
        <v>200</v>
      </c>
      <c r="E19" s="81" t="s">
        <v>1</v>
      </c>
      <c r="F19" s="81">
        <v>4312</v>
      </c>
      <c r="G19" s="81">
        <v>4350</v>
      </c>
      <c r="H19" s="81">
        <v>0</v>
      </c>
      <c r="I19" s="83">
        <v>0</v>
      </c>
      <c r="J19" s="84">
        <f t="shared" ref="J19" si="33">(IF(E19="SHORT",F19-G19,IF(E19="LONG",G19-F19)))*D19</f>
        <v>7600</v>
      </c>
      <c r="K19" s="85">
        <v>0</v>
      </c>
      <c r="L19" s="85">
        <v>0</v>
      </c>
      <c r="M19" s="85">
        <f t="shared" ref="M19" si="34">(K19+J19+L19)/D19</f>
        <v>38</v>
      </c>
      <c r="N19" s="86">
        <f t="shared" ref="N19" si="35">M19*D19</f>
        <v>7600</v>
      </c>
    </row>
    <row r="20" spans="1:14" s="87" customFormat="1" ht="14.25" customHeight="1">
      <c r="A20" s="80">
        <v>43560</v>
      </c>
      <c r="B20" s="81" t="s">
        <v>4</v>
      </c>
      <c r="C20" s="81" t="s">
        <v>56</v>
      </c>
      <c r="D20" s="82">
        <v>60</v>
      </c>
      <c r="E20" s="81" t="s">
        <v>2</v>
      </c>
      <c r="F20" s="81">
        <v>37630</v>
      </c>
      <c r="G20" s="81">
        <v>37540</v>
      </c>
      <c r="H20" s="81">
        <v>0</v>
      </c>
      <c r="I20" s="83">
        <v>0</v>
      </c>
      <c r="J20" s="84">
        <f t="shared" ref="J20" si="36">(IF(E20="SHORT",F20-G20,IF(E20="LONG",G20-F20)))*D20</f>
        <v>5400</v>
      </c>
      <c r="K20" s="85">
        <v>0</v>
      </c>
      <c r="L20" s="85">
        <v>0</v>
      </c>
      <c r="M20" s="85">
        <f t="shared" ref="M20" si="37">(K20+J20+L20)/D20</f>
        <v>90</v>
      </c>
      <c r="N20" s="86">
        <f t="shared" ref="N20" si="38">M20*D20</f>
        <v>5400</v>
      </c>
    </row>
    <row r="21" spans="1:14" s="87" customFormat="1" ht="14.25" customHeight="1">
      <c r="A21" s="80">
        <v>43559</v>
      </c>
      <c r="B21" s="81" t="s">
        <v>0</v>
      </c>
      <c r="C21" s="81" t="s">
        <v>56</v>
      </c>
      <c r="D21" s="82">
        <v>200</v>
      </c>
      <c r="E21" s="81" t="s">
        <v>2</v>
      </c>
      <c r="F21" s="81">
        <v>31800</v>
      </c>
      <c r="G21" s="81">
        <v>31700</v>
      </c>
      <c r="H21" s="81">
        <v>31600</v>
      </c>
      <c r="I21" s="83">
        <v>0</v>
      </c>
      <c r="J21" s="84">
        <f t="shared" ref="J21" si="39">(IF(E21="SHORT",F21-G21,IF(E21="LONG",G21-F21)))*D21</f>
        <v>20000</v>
      </c>
      <c r="K21" s="85">
        <f>(IF(E21="SHORT",IF(H21="",0,G21-H21),IF(E21="LONG",IF(H21="",0,H21-G21))))*D21</f>
        <v>20000</v>
      </c>
      <c r="L21" s="85">
        <v>0</v>
      </c>
      <c r="M21" s="85">
        <f t="shared" ref="M21" si="40">(K21+J21+L21)/D21</f>
        <v>200</v>
      </c>
      <c r="N21" s="86">
        <f t="shared" ref="N21" si="41">M21*D21</f>
        <v>40000</v>
      </c>
    </row>
    <row r="22" spans="1:14" s="87" customFormat="1" ht="14.25" customHeight="1">
      <c r="A22" s="80">
        <v>43558</v>
      </c>
      <c r="B22" s="81" t="s">
        <v>0</v>
      </c>
      <c r="C22" s="81" t="s">
        <v>56</v>
      </c>
      <c r="D22" s="82">
        <v>200</v>
      </c>
      <c r="E22" s="81" t="s">
        <v>2</v>
      </c>
      <c r="F22" s="81">
        <v>31670</v>
      </c>
      <c r="G22" s="81">
        <v>31570</v>
      </c>
      <c r="H22" s="81">
        <v>0</v>
      </c>
      <c r="I22" s="83">
        <v>0</v>
      </c>
      <c r="J22" s="84">
        <f t="shared" ref="J22" si="42">(IF(E22="SHORT",F22-G22,IF(E22="LONG",G22-F22)))*D22</f>
        <v>20000</v>
      </c>
      <c r="K22" s="85">
        <v>0</v>
      </c>
      <c r="L22" s="85">
        <v>0</v>
      </c>
      <c r="M22" s="85">
        <f t="shared" ref="M22" si="43">(K22+J22+L22)/D22</f>
        <v>100</v>
      </c>
      <c r="N22" s="86">
        <f t="shared" ref="N22" si="44">M22*D22</f>
        <v>20000</v>
      </c>
    </row>
    <row r="23" spans="1:14" s="87" customFormat="1" ht="14.25" customHeight="1">
      <c r="A23" s="80">
        <v>43557</v>
      </c>
      <c r="B23" s="81" t="s">
        <v>6</v>
      </c>
      <c r="C23" s="81" t="s">
        <v>55</v>
      </c>
      <c r="D23" s="82">
        <v>10000</v>
      </c>
      <c r="E23" s="81" t="s">
        <v>1</v>
      </c>
      <c r="F23" s="81">
        <v>138.30000000000001</v>
      </c>
      <c r="G23" s="81">
        <v>139.5</v>
      </c>
      <c r="H23" s="81">
        <v>0</v>
      </c>
      <c r="I23" s="83">
        <v>0</v>
      </c>
      <c r="J23" s="84">
        <f t="shared" ref="J23" si="45">(IF(E23="SHORT",F23-G23,IF(E23="LONG",G23-F23)))*D23</f>
        <v>11999.999999999887</v>
      </c>
      <c r="K23" s="85">
        <v>0</v>
      </c>
      <c r="L23" s="85">
        <v>0</v>
      </c>
      <c r="M23" s="85">
        <f t="shared" ref="M23" si="46">(K23+J23+L23)/D23</f>
        <v>1.1999999999999886</v>
      </c>
      <c r="N23" s="86">
        <f t="shared" ref="N23" si="47">M23*D23</f>
        <v>11999.999999999887</v>
      </c>
    </row>
    <row r="24" spans="1:14" s="87" customFormat="1" ht="14.25" customHeight="1">
      <c r="A24" s="80"/>
      <c r="B24" s="81"/>
      <c r="C24" s="81"/>
      <c r="D24" s="82"/>
      <c r="E24" s="81"/>
      <c r="F24" s="81"/>
      <c r="G24" s="81"/>
      <c r="H24" s="81"/>
      <c r="I24" s="83"/>
      <c r="J24" s="84"/>
      <c r="K24" s="85"/>
      <c r="L24" s="85"/>
      <c r="M24" s="85"/>
      <c r="N24" s="86"/>
    </row>
    <row r="25" spans="1:14" s="87" customFormat="1" ht="14.25" customHeight="1">
      <c r="A25" s="80">
        <v>43552</v>
      </c>
      <c r="B25" s="81" t="s">
        <v>0</v>
      </c>
      <c r="C25" s="81" t="s">
        <v>56</v>
      </c>
      <c r="D25" s="82">
        <v>200</v>
      </c>
      <c r="E25" s="81" t="s">
        <v>1</v>
      </c>
      <c r="F25" s="81">
        <v>31950</v>
      </c>
      <c r="G25" s="81">
        <v>31850</v>
      </c>
      <c r="H25" s="81">
        <v>0</v>
      </c>
      <c r="I25" s="83">
        <v>0</v>
      </c>
      <c r="J25" s="84">
        <f t="shared" ref="J25" si="48">(IF(E25="SHORT",F25-G25,IF(E25="LONG",G25-F25)))*D25</f>
        <v>-20000</v>
      </c>
      <c r="K25" s="85">
        <v>0</v>
      </c>
      <c r="L25" s="85">
        <v>0</v>
      </c>
      <c r="M25" s="85">
        <f t="shared" ref="M25" si="49">(K25+J25+L25)/D25</f>
        <v>-100</v>
      </c>
      <c r="N25" s="86">
        <f t="shared" ref="N25" si="50">M25*D25</f>
        <v>-20000</v>
      </c>
    </row>
    <row r="26" spans="1:14" s="87" customFormat="1" ht="14.25" customHeight="1">
      <c r="A26" s="80">
        <v>43551</v>
      </c>
      <c r="B26" s="81" t="s">
        <v>4</v>
      </c>
      <c r="C26" s="81" t="s">
        <v>56</v>
      </c>
      <c r="D26" s="82">
        <v>200</v>
      </c>
      <c r="E26" s="81" t="s">
        <v>2</v>
      </c>
      <c r="F26" s="81">
        <v>38150</v>
      </c>
      <c r="G26" s="81">
        <v>38000</v>
      </c>
      <c r="H26" s="81">
        <v>0</v>
      </c>
      <c r="I26" s="83">
        <v>0</v>
      </c>
      <c r="J26" s="84">
        <f t="shared" ref="J26" si="51">(IF(E26="SHORT",F26-G26,IF(E26="LONG",G26-F26)))*D26</f>
        <v>30000</v>
      </c>
      <c r="K26" s="85">
        <v>0</v>
      </c>
      <c r="L26" s="85">
        <v>0</v>
      </c>
      <c r="M26" s="85">
        <f t="shared" ref="M26" si="52">(K26+J26+L26)/D26</f>
        <v>150</v>
      </c>
      <c r="N26" s="86">
        <f t="shared" ref="N26" si="53">M26*D26</f>
        <v>30000</v>
      </c>
    </row>
    <row r="27" spans="1:14" s="87" customFormat="1" ht="14.25" customHeight="1">
      <c r="A27" s="80">
        <v>43549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32100</v>
      </c>
      <c r="G27" s="81">
        <v>32000</v>
      </c>
      <c r="H27" s="81">
        <v>0</v>
      </c>
      <c r="I27" s="83">
        <v>0</v>
      </c>
      <c r="J27" s="84">
        <f t="shared" ref="J27" si="54">(IF(E27="SHORT",F27-G27,IF(E27="LONG",G27-F27)))*D27</f>
        <v>-20000</v>
      </c>
      <c r="K27" s="85">
        <v>0</v>
      </c>
      <c r="L27" s="85">
        <v>0</v>
      </c>
      <c r="M27" s="85">
        <f t="shared" ref="M27" si="55">(K27+J27+L27)/D27</f>
        <v>-100</v>
      </c>
      <c r="N27" s="86">
        <f t="shared" ref="N27" si="56">M27*D27</f>
        <v>-20000</v>
      </c>
    </row>
    <row r="28" spans="1:14" s="87" customFormat="1" ht="14.25" customHeight="1">
      <c r="A28" s="80">
        <v>43544</v>
      </c>
      <c r="B28" s="81" t="s">
        <v>0</v>
      </c>
      <c r="C28" s="81" t="s">
        <v>56</v>
      </c>
      <c r="D28" s="82">
        <v>200</v>
      </c>
      <c r="E28" s="81" t="s">
        <v>1</v>
      </c>
      <c r="F28" s="81">
        <v>31770</v>
      </c>
      <c r="G28" s="81">
        <v>31700</v>
      </c>
      <c r="H28" s="81">
        <v>0</v>
      </c>
      <c r="I28" s="83">
        <v>0</v>
      </c>
      <c r="J28" s="84">
        <f t="shared" ref="J28" si="57">(IF(E28="SHORT",F28-G28,IF(E28="LONG",G28-F28)))*D28</f>
        <v>-14000</v>
      </c>
      <c r="K28" s="85">
        <v>0</v>
      </c>
      <c r="L28" s="85">
        <v>0</v>
      </c>
      <c r="M28" s="85">
        <f t="shared" ref="M28" si="58">(K28+J28+L28)/D28</f>
        <v>-70</v>
      </c>
      <c r="N28" s="86">
        <f t="shared" ref="N28" si="59">M28*D28</f>
        <v>-14000</v>
      </c>
    </row>
    <row r="29" spans="1:14" s="87" customFormat="1" ht="14.25" customHeight="1">
      <c r="A29" s="80">
        <v>43543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31950</v>
      </c>
      <c r="G29" s="81">
        <v>31950</v>
      </c>
      <c r="H29" s="81">
        <v>0</v>
      </c>
      <c r="I29" s="83">
        <v>0</v>
      </c>
      <c r="J29" s="84">
        <f t="shared" ref="J29" si="60">(IF(E29="SHORT",F29-G29,IF(E29="LONG",G29-F29)))*D29</f>
        <v>0</v>
      </c>
      <c r="K29" s="85">
        <v>0</v>
      </c>
      <c r="L29" s="85">
        <v>0</v>
      </c>
      <c r="M29" s="85">
        <f t="shared" ref="M29" si="61">(K29+J29+L29)/D29</f>
        <v>0</v>
      </c>
      <c r="N29" s="86">
        <f t="shared" ref="N29" si="62">M29*D29</f>
        <v>0</v>
      </c>
    </row>
    <row r="30" spans="1:14" s="87" customFormat="1" ht="14.25" customHeight="1">
      <c r="A30" s="80">
        <v>43543</v>
      </c>
      <c r="B30" s="81" t="s">
        <v>5</v>
      </c>
      <c r="C30" s="81" t="s">
        <v>55</v>
      </c>
      <c r="D30" s="82">
        <v>10000</v>
      </c>
      <c r="E30" s="81" t="s">
        <v>1</v>
      </c>
      <c r="F30" s="81">
        <v>194</v>
      </c>
      <c r="G30" s="81">
        <v>195</v>
      </c>
      <c r="H30" s="81">
        <v>0</v>
      </c>
      <c r="I30" s="83">
        <v>0</v>
      </c>
      <c r="J30" s="84">
        <f t="shared" ref="J30:J31" si="63">(IF(E30="SHORT",F30-G30,IF(E30="LONG",G30-F30)))*D30</f>
        <v>10000</v>
      </c>
      <c r="K30" s="85">
        <v>0</v>
      </c>
      <c r="L30" s="85">
        <v>0</v>
      </c>
      <c r="M30" s="85">
        <f t="shared" ref="M30" si="64">(K30+J30+L30)/D30</f>
        <v>1</v>
      </c>
      <c r="N30" s="86">
        <f t="shared" ref="N30" si="65">M30*D30</f>
        <v>10000</v>
      </c>
    </row>
    <row r="31" spans="1:14" s="87" customFormat="1" ht="14.25" customHeight="1">
      <c r="A31" s="80">
        <v>43542</v>
      </c>
      <c r="B31" s="81" t="s">
        <v>0</v>
      </c>
      <c r="C31" s="81" t="s">
        <v>56</v>
      </c>
      <c r="D31" s="82">
        <v>200</v>
      </c>
      <c r="E31" s="81" t="s">
        <v>2</v>
      </c>
      <c r="F31" s="81">
        <v>31680</v>
      </c>
      <c r="G31" s="81">
        <v>31640</v>
      </c>
      <c r="H31" s="81">
        <v>0</v>
      </c>
      <c r="I31" s="83">
        <v>0</v>
      </c>
      <c r="J31" s="84">
        <f t="shared" si="63"/>
        <v>8000</v>
      </c>
      <c r="K31" s="85">
        <v>0</v>
      </c>
      <c r="L31" s="85">
        <v>0</v>
      </c>
      <c r="M31" s="85">
        <f t="shared" ref="M31" si="66">(K31+J31+L31)/D31</f>
        <v>40</v>
      </c>
      <c r="N31" s="86">
        <f t="shared" ref="N31" si="67">M31*D31</f>
        <v>8000</v>
      </c>
    </row>
    <row r="32" spans="1:14" s="87" customFormat="1" ht="14.25" customHeight="1">
      <c r="A32" s="80">
        <v>43539</v>
      </c>
      <c r="B32" s="81" t="s">
        <v>4</v>
      </c>
      <c r="C32" s="81" t="s">
        <v>56</v>
      </c>
      <c r="D32" s="82">
        <v>60</v>
      </c>
      <c r="E32" s="81" t="s">
        <v>2</v>
      </c>
      <c r="F32" s="81">
        <v>38250</v>
      </c>
      <c r="G32" s="81">
        <v>38050</v>
      </c>
      <c r="H32" s="81">
        <v>0</v>
      </c>
      <c r="I32" s="83">
        <v>0</v>
      </c>
      <c r="J32" s="84">
        <f t="shared" ref="J32" si="68">(IF(E32="SHORT",F32-G32,IF(E32="LONG",G32-F32)))*D32</f>
        <v>12000</v>
      </c>
      <c r="K32" s="85">
        <v>0</v>
      </c>
      <c r="L32" s="85">
        <v>0</v>
      </c>
      <c r="M32" s="85">
        <f t="shared" ref="M32" si="69">(K32+J32+L32)/D32</f>
        <v>200</v>
      </c>
      <c r="N32" s="86">
        <f t="shared" ref="N32" si="70">M32*D32</f>
        <v>12000</v>
      </c>
    </row>
    <row r="33" spans="1:14" s="87" customFormat="1" ht="14.25" customHeight="1">
      <c r="A33" s="80">
        <v>43539</v>
      </c>
      <c r="B33" s="81" t="s">
        <v>5</v>
      </c>
      <c r="C33" s="81" t="s">
        <v>55</v>
      </c>
      <c r="D33" s="82">
        <v>10000</v>
      </c>
      <c r="E33" s="81" t="s">
        <v>2</v>
      </c>
      <c r="F33" s="81">
        <v>197</v>
      </c>
      <c r="G33" s="81">
        <v>196</v>
      </c>
      <c r="H33" s="81">
        <v>195</v>
      </c>
      <c r="I33" s="83">
        <v>0</v>
      </c>
      <c r="J33" s="84">
        <f t="shared" ref="J33" si="71">(IF(E33="SHORT",F33-G33,IF(E33="LONG",G33-F33)))*D33</f>
        <v>10000</v>
      </c>
      <c r="K33" s="85">
        <f>(IF(E33="SHORT",IF(H33="",0,G33-H33),IF(E33="LONG",IF(H33="",0,H33-G33))))*D33</f>
        <v>10000</v>
      </c>
      <c r="L33" s="85">
        <v>0</v>
      </c>
      <c r="M33" s="85">
        <f t="shared" ref="M33" si="72">(K33+J33+L33)/D33</f>
        <v>2</v>
      </c>
      <c r="N33" s="86">
        <f t="shared" ref="N33" si="73">M33*D33</f>
        <v>20000</v>
      </c>
    </row>
    <row r="34" spans="1:14" s="87" customFormat="1" ht="14.25" customHeight="1">
      <c r="A34" s="80">
        <v>43538</v>
      </c>
      <c r="B34" s="81" t="s">
        <v>5</v>
      </c>
      <c r="C34" s="81" t="s">
        <v>55</v>
      </c>
      <c r="D34" s="82">
        <v>10000</v>
      </c>
      <c r="E34" s="81" t="s">
        <v>1</v>
      </c>
      <c r="F34" s="81">
        <v>200</v>
      </c>
      <c r="G34" s="81">
        <v>198.8</v>
      </c>
      <c r="H34" s="81">
        <v>0</v>
      </c>
      <c r="I34" s="83">
        <v>0</v>
      </c>
      <c r="J34" s="84">
        <f t="shared" ref="J34" si="74">(IF(E34="SHORT",F34-G34,IF(E34="LONG",G34-F34)))*D34</f>
        <v>-11999.999999999887</v>
      </c>
      <c r="K34" s="85">
        <v>0</v>
      </c>
      <c r="L34" s="85">
        <v>0</v>
      </c>
      <c r="M34" s="85">
        <f t="shared" ref="M34" si="75">(K34+J34+L34)/D34</f>
        <v>-1.1999999999999886</v>
      </c>
      <c r="N34" s="86">
        <f t="shared" ref="N34" si="76">M34*D34</f>
        <v>-11999.999999999887</v>
      </c>
    </row>
    <row r="35" spans="1:14" s="87" customFormat="1" ht="14.25" customHeight="1">
      <c r="A35" s="80">
        <v>43536</v>
      </c>
      <c r="B35" s="81" t="s">
        <v>6</v>
      </c>
      <c r="C35" s="81" t="s">
        <v>55</v>
      </c>
      <c r="D35" s="82">
        <v>10000</v>
      </c>
      <c r="E35" s="81" t="s">
        <v>1</v>
      </c>
      <c r="F35" s="81">
        <v>145.30000000000001</v>
      </c>
      <c r="G35" s="81">
        <v>146.30000000000001</v>
      </c>
      <c r="H35" s="81">
        <v>0</v>
      </c>
      <c r="I35" s="83">
        <v>0</v>
      </c>
      <c r="J35" s="84">
        <f t="shared" ref="J35" si="77">(IF(E35="SHORT",F35-G35,IF(E35="LONG",G35-F35)))*D35</f>
        <v>10000</v>
      </c>
      <c r="K35" s="85">
        <v>0</v>
      </c>
      <c r="L35" s="85">
        <v>0</v>
      </c>
      <c r="M35" s="85">
        <f t="shared" ref="M35" si="78">(K35+J35+L35)/D35</f>
        <v>1</v>
      </c>
      <c r="N35" s="86">
        <f t="shared" ref="N35" si="79">M35*D35</f>
        <v>10000</v>
      </c>
    </row>
    <row r="36" spans="1:14" s="87" customFormat="1" ht="14.25" customHeight="1">
      <c r="A36" s="80">
        <v>43536</v>
      </c>
      <c r="B36" s="81" t="s">
        <v>0</v>
      </c>
      <c r="C36" s="81" t="s">
        <v>56</v>
      </c>
      <c r="D36" s="82">
        <v>200</v>
      </c>
      <c r="E36" s="81" t="s">
        <v>2</v>
      </c>
      <c r="F36" s="81">
        <v>31970</v>
      </c>
      <c r="G36" s="81">
        <v>31900</v>
      </c>
      <c r="H36" s="81">
        <v>0</v>
      </c>
      <c r="I36" s="83">
        <v>0</v>
      </c>
      <c r="J36" s="84">
        <f t="shared" ref="J36" si="80">(IF(E36="SHORT",F36-G36,IF(E36="LONG",G36-F36)))*D36</f>
        <v>14000</v>
      </c>
      <c r="K36" s="85">
        <v>0</v>
      </c>
      <c r="L36" s="85">
        <v>0</v>
      </c>
      <c r="M36" s="85">
        <f t="shared" ref="M36" si="81">(K36+J36+L36)/D36</f>
        <v>70</v>
      </c>
      <c r="N36" s="86">
        <f t="shared" ref="N36" si="82">M36*D36</f>
        <v>14000</v>
      </c>
    </row>
    <row r="37" spans="1:14" s="87" customFormat="1" ht="14.25" customHeight="1">
      <c r="A37" s="80">
        <v>43535</v>
      </c>
      <c r="B37" s="81" t="s">
        <v>0</v>
      </c>
      <c r="C37" s="81" t="s">
        <v>56</v>
      </c>
      <c r="D37" s="82">
        <v>200</v>
      </c>
      <c r="E37" s="81" t="s">
        <v>2</v>
      </c>
      <c r="F37" s="81">
        <v>32080</v>
      </c>
      <c r="G37" s="81">
        <v>32000</v>
      </c>
      <c r="H37" s="81">
        <v>0</v>
      </c>
      <c r="I37" s="83">
        <v>0</v>
      </c>
      <c r="J37" s="84">
        <f t="shared" ref="J37" si="83">(IF(E37="SHORT",F37-G37,IF(E37="LONG",G37-F37)))*D37</f>
        <v>16000</v>
      </c>
      <c r="K37" s="85">
        <v>0</v>
      </c>
      <c r="L37" s="85">
        <v>0</v>
      </c>
      <c r="M37" s="85">
        <f t="shared" ref="M37" si="84">(K37+J37+L37)/D37</f>
        <v>80</v>
      </c>
      <c r="N37" s="86">
        <f t="shared" ref="N37" si="85">M37*D37</f>
        <v>16000</v>
      </c>
    </row>
    <row r="38" spans="1:14" s="87" customFormat="1" ht="14.25" customHeight="1">
      <c r="A38" s="80">
        <v>43535</v>
      </c>
      <c r="B38" s="81" t="s">
        <v>6</v>
      </c>
      <c r="C38" s="81" t="s">
        <v>55</v>
      </c>
      <c r="D38" s="82">
        <v>10000</v>
      </c>
      <c r="E38" s="81" t="s">
        <v>1</v>
      </c>
      <c r="F38" s="81">
        <v>146</v>
      </c>
      <c r="G38" s="81">
        <v>145</v>
      </c>
      <c r="H38" s="81">
        <v>0</v>
      </c>
      <c r="I38" s="83">
        <v>0</v>
      </c>
      <c r="J38" s="84">
        <f t="shared" ref="J38" si="86">(IF(E38="SHORT",F38-G38,IF(E38="LONG",G38-F38)))*D38</f>
        <v>-10000</v>
      </c>
      <c r="K38" s="85">
        <v>0</v>
      </c>
      <c r="L38" s="85">
        <v>0</v>
      </c>
      <c r="M38" s="85">
        <f t="shared" ref="M38" si="87">(K38+J38+L38)/D38</f>
        <v>-1</v>
      </c>
      <c r="N38" s="86">
        <f t="shared" ref="N38" si="88">M38*D38</f>
        <v>-10000</v>
      </c>
    </row>
    <row r="39" spans="1:14" s="87" customFormat="1" ht="14.25" customHeight="1">
      <c r="A39" s="80">
        <v>43533</v>
      </c>
      <c r="B39" s="81" t="s">
        <v>6</v>
      </c>
      <c r="C39" s="81" t="s">
        <v>55</v>
      </c>
      <c r="D39" s="82">
        <v>10000</v>
      </c>
      <c r="E39" s="81" t="s">
        <v>1</v>
      </c>
      <c r="F39" s="81">
        <v>147</v>
      </c>
      <c r="G39" s="81">
        <v>146</v>
      </c>
      <c r="H39" s="81">
        <v>0</v>
      </c>
      <c r="I39" s="83">
        <v>0</v>
      </c>
      <c r="J39" s="84">
        <f t="shared" ref="J39" si="89">(IF(E39="SHORT",F39-G39,IF(E39="LONG",G39-F39)))*D39</f>
        <v>-10000</v>
      </c>
      <c r="K39" s="85">
        <v>0</v>
      </c>
      <c r="L39" s="85">
        <v>0</v>
      </c>
      <c r="M39" s="85">
        <f t="shared" ref="M39" si="90">(K39+J39+L39)/D39</f>
        <v>-1</v>
      </c>
      <c r="N39" s="86">
        <f t="shared" ref="N39" si="91">M39*D39</f>
        <v>-10000</v>
      </c>
    </row>
    <row r="40" spans="1:14" s="87" customFormat="1" ht="14.25" customHeight="1">
      <c r="A40" s="80">
        <v>43533</v>
      </c>
      <c r="B40" s="81" t="s">
        <v>0</v>
      </c>
      <c r="C40" s="81" t="s">
        <v>56</v>
      </c>
      <c r="D40" s="82">
        <v>200</v>
      </c>
      <c r="E40" s="81" t="s">
        <v>2</v>
      </c>
      <c r="F40" s="81">
        <v>32080</v>
      </c>
      <c r="G40" s="81">
        <v>32000</v>
      </c>
      <c r="H40" s="81">
        <v>0</v>
      </c>
      <c r="I40" s="83">
        <v>0</v>
      </c>
      <c r="J40" s="84">
        <f t="shared" ref="J40" si="92">(IF(E40="SHORT",F40-G40,IF(E40="LONG",G40-F40)))*D40</f>
        <v>16000</v>
      </c>
      <c r="K40" s="85">
        <v>0</v>
      </c>
      <c r="L40" s="85">
        <v>0</v>
      </c>
      <c r="M40" s="85">
        <f t="shared" ref="M40" si="93">(K40+J40+L40)/D40</f>
        <v>80</v>
      </c>
      <c r="N40" s="86">
        <f t="shared" ref="N40" si="94">M40*D40</f>
        <v>16000</v>
      </c>
    </row>
    <row r="41" spans="1:14" s="87" customFormat="1" ht="14.25" customHeight="1">
      <c r="A41" s="80">
        <v>43532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146</v>
      </c>
      <c r="G41" s="81">
        <v>147</v>
      </c>
      <c r="H41" s="81">
        <v>0</v>
      </c>
      <c r="I41" s="83">
        <v>0</v>
      </c>
      <c r="J41" s="84">
        <f t="shared" ref="J41" si="95">(IF(E41="SHORT",F41-G41,IF(E41="LONG",G41-F41)))*D41</f>
        <v>10000</v>
      </c>
      <c r="K41" s="85">
        <v>0</v>
      </c>
      <c r="L41" s="85">
        <v>0</v>
      </c>
      <c r="M41" s="85">
        <f t="shared" ref="M41" si="96">(K41+J41+L41)/D41</f>
        <v>1</v>
      </c>
      <c r="N41" s="86">
        <f t="shared" ref="N41" si="97">M41*D41</f>
        <v>10000</v>
      </c>
    </row>
    <row r="42" spans="1:14" s="87" customFormat="1" ht="14.25" customHeight="1">
      <c r="A42" s="80">
        <v>43531</v>
      </c>
      <c r="B42" s="81" t="s">
        <v>31</v>
      </c>
      <c r="C42" s="81" t="s">
        <v>53</v>
      </c>
      <c r="D42" s="82">
        <v>200</v>
      </c>
      <c r="E42" s="81" t="s">
        <v>1</v>
      </c>
      <c r="F42" s="81">
        <v>3960</v>
      </c>
      <c r="G42" s="81">
        <v>3990</v>
      </c>
      <c r="H42" s="81">
        <v>0</v>
      </c>
      <c r="I42" s="83">
        <v>0</v>
      </c>
      <c r="J42" s="84">
        <f t="shared" ref="J42" si="98">(IF(E42="SHORT",F42-G42,IF(E42="LONG",G42-F42)))*D42</f>
        <v>6000</v>
      </c>
      <c r="K42" s="85">
        <v>0</v>
      </c>
      <c r="L42" s="85">
        <v>0</v>
      </c>
      <c r="M42" s="85">
        <f t="shared" ref="M42" si="99">(K42+J42+L42)/D42</f>
        <v>30</v>
      </c>
      <c r="N42" s="86">
        <f t="shared" ref="N42" si="100">M42*D42</f>
        <v>6000</v>
      </c>
    </row>
    <row r="43" spans="1:14" s="87" customFormat="1" ht="14.25" customHeight="1">
      <c r="A43" s="80">
        <v>43529</v>
      </c>
      <c r="B43" s="81" t="s">
        <v>0</v>
      </c>
      <c r="C43" s="81" t="s">
        <v>56</v>
      </c>
      <c r="D43" s="82">
        <v>200</v>
      </c>
      <c r="E43" s="81" t="s">
        <v>2</v>
      </c>
      <c r="F43" s="81">
        <v>32100</v>
      </c>
      <c r="G43" s="81">
        <v>32200</v>
      </c>
      <c r="H43" s="81">
        <v>0</v>
      </c>
      <c r="I43" s="83">
        <v>0</v>
      </c>
      <c r="J43" s="84">
        <f t="shared" ref="J43:J45" si="101">(IF(E43="SHORT",F43-G43,IF(E43="LONG",G43-F43)))*D43</f>
        <v>-20000</v>
      </c>
      <c r="K43" s="85">
        <v>0</v>
      </c>
      <c r="L43" s="85">
        <v>0</v>
      </c>
      <c r="M43" s="85">
        <f t="shared" ref="M43:M45" si="102">(K43+J43+L43)/D43</f>
        <v>-100</v>
      </c>
      <c r="N43" s="86">
        <f t="shared" ref="N43:N45" si="103">M43*D43</f>
        <v>-20000</v>
      </c>
    </row>
    <row r="44" spans="1:14" s="87" customFormat="1" ht="14.25" customHeight="1">
      <c r="A44" s="80">
        <v>43529</v>
      </c>
      <c r="B44" s="81" t="s">
        <v>4</v>
      </c>
      <c r="C44" s="81" t="s">
        <v>56</v>
      </c>
      <c r="D44" s="82">
        <v>60</v>
      </c>
      <c r="E44" s="81" t="s">
        <v>2</v>
      </c>
      <c r="F44" s="81">
        <v>38430</v>
      </c>
      <c r="G44" s="81">
        <v>38280</v>
      </c>
      <c r="H44" s="81">
        <v>38100</v>
      </c>
      <c r="I44" s="83">
        <v>0</v>
      </c>
      <c r="J44" s="84">
        <f t="shared" si="101"/>
        <v>9000</v>
      </c>
      <c r="K44" s="85">
        <f>(IF(E44="SHORT",IF(H44="",0,G44-H44),IF(E44="LONG",IF(H44="",0,H44-G44))))*D44</f>
        <v>10800</v>
      </c>
      <c r="L44" s="85">
        <v>0</v>
      </c>
      <c r="M44" s="85">
        <f t="shared" si="102"/>
        <v>330</v>
      </c>
      <c r="N44" s="86">
        <f t="shared" si="103"/>
        <v>19800</v>
      </c>
    </row>
    <row r="45" spans="1:14" s="87" customFormat="1" ht="14.25" customHeight="1">
      <c r="A45" s="80">
        <v>43529</v>
      </c>
      <c r="B45" s="81" t="s">
        <v>31</v>
      </c>
      <c r="C45" s="81" t="s">
        <v>53</v>
      </c>
      <c r="D45" s="82">
        <v>200</v>
      </c>
      <c r="E45" s="81" t="s">
        <v>1</v>
      </c>
      <c r="F45" s="81">
        <v>4005</v>
      </c>
      <c r="G45" s="81">
        <v>4025</v>
      </c>
      <c r="H45" s="81">
        <v>4040</v>
      </c>
      <c r="I45" s="83">
        <v>0</v>
      </c>
      <c r="J45" s="84">
        <f t="shared" si="101"/>
        <v>4000</v>
      </c>
      <c r="K45" s="85">
        <f>(IF(E45="SHORT",IF(H45="",0,G45-H45),IF(E45="LONG",IF(H45="",0,H45-G45))))*D45</f>
        <v>3000</v>
      </c>
      <c r="L45" s="85">
        <v>0</v>
      </c>
      <c r="M45" s="85">
        <f t="shared" si="102"/>
        <v>35</v>
      </c>
      <c r="N45" s="86">
        <f t="shared" si="103"/>
        <v>7000</v>
      </c>
    </row>
    <row r="46" spans="1:14" s="87" customFormat="1" ht="14.25" customHeight="1">
      <c r="A46" s="80">
        <v>43525</v>
      </c>
      <c r="B46" s="81" t="s">
        <v>0</v>
      </c>
      <c r="C46" s="81" t="s">
        <v>56</v>
      </c>
      <c r="D46" s="82">
        <v>200</v>
      </c>
      <c r="E46" s="81" t="s">
        <v>2</v>
      </c>
      <c r="F46" s="81">
        <v>32950</v>
      </c>
      <c r="G46" s="81">
        <v>32870</v>
      </c>
      <c r="H46" s="81">
        <v>32800</v>
      </c>
      <c r="I46" s="83">
        <v>0</v>
      </c>
      <c r="J46" s="84">
        <f t="shared" ref="J46:J49" si="104">(IF(E46="SHORT",F46-G46,IF(E46="LONG",G46-F46)))*D46</f>
        <v>16000</v>
      </c>
      <c r="K46" s="85">
        <f>(IF(E46="SHORT",IF(H46="",0,G46-H46),IF(E46="LONG",IF(H46="",0,H46-G46))))*D46</f>
        <v>14000</v>
      </c>
      <c r="L46" s="85">
        <v>0</v>
      </c>
      <c r="M46" s="85">
        <f t="shared" ref="M46:M49" si="105">(K46+J46+L46)/D46</f>
        <v>150</v>
      </c>
      <c r="N46" s="86">
        <f t="shared" ref="N46:N49" si="106">M46*D46</f>
        <v>30000</v>
      </c>
    </row>
    <row r="47" spans="1:14" s="87" customFormat="1" ht="14.25" customHeight="1">
      <c r="A47" s="80">
        <v>43525</v>
      </c>
      <c r="B47" s="81" t="s">
        <v>4</v>
      </c>
      <c r="C47" s="81" t="s">
        <v>56</v>
      </c>
      <c r="D47" s="82">
        <v>60</v>
      </c>
      <c r="E47" s="81" t="s">
        <v>2</v>
      </c>
      <c r="F47" s="81">
        <v>39100</v>
      </c>
      <c r="G47" s="81">
        <v>38950</v>
      </c>
      <c r="H47" s="81">
        <v>38750</v>
      </c>
      <c r="I47" s="83">
        <v>0</v>
      </c>
      <c r="J47" s="84">
        <f t="shared" si="104"/>
        <v>9000</v>
      </c>
      <c r="K47" s="85">
        <f>(IF(E47="SHORT",IF(H47="",0,G47-H47),IF(E47="LONG",IF(H47="",0,H47-G47))))*D47</f>
        <v>12000</v>
      </c>
      <c r="L47" s="85">
        <v>0</v>
      </c>
      <c r="M47" s="85">
        <f t="shared" si="105"/>
        <v>350</v>
      </c>
      <c r="N47" s="86">
        <f t="shared" si="106"/>
        <v>21000</v>
      </c>
    </row>
    <row r="48" spans="1:14" s="87" customFormat="1" ht="14.25" customHeight="1">
      <c r="A48" s="80">
        <v>43525</v>
      </c>
      <c r="B48" s="81" t="s">
        <v>6</v>
      </c>
      <c r="C48" s="81" t="s">
        <v>53</v>
      </c>
      <c r="D48" s="82">
        <v>10000</v>
      </c>
      <c r="E48" s="81" t="s">
        <v>1</v>
      </c>
      <c r="F48" s="81">
        <v>153</v>
      </c>
      <c r="G48" s="81">
        <v>154</v>
      </c>
      <c r="H48" s="81">
        <v>0</v>
      </c>
      <c r="I48" s="83">
        <v>0</v>
      </c>
      <c r="J48" s="84">
        <f t="shared" si="104"/>
        <v>10000</v>
      </c>
      <c r="K48" s="85">
        <v>0</v>
      </c>
      <c r="L48" s="85">
        <v>0</v>
      </c>
      <c r="M48" s="85">
        <f t="shared" si="105"/>
        <v>1</v>
      </c>
      <c r="N48" s="86">
        <f t="shared" si="106"/>
        <v>10000</v>
      </c>
    </row>
    <row r="49" spans="1:14" s="87" customFormat="1" ht="14.25" customHeight="1">
      <c r="A49" s="80">
        <v>43525</v>
      </c>
      <c r="B49" s="81" t="s">
        <v>31</v>
      </c>
      <c r="C49" s="81" t="s">
        <v>53</v>
      </c>
      <c r="D49" s="82">
        <v>200</v>
      </c>
      <c r="E49" s="81" t="s">
        <v>1</v>
      </c>
      <c r="F49" s="81">
        <v>4085</v>
      </c>
      <c r="G49" s="81">
        <v>4105</v>
      </c>
      <c r="H49" s="81">
        <v>0</v>
      </c>
      <c r="I49" s="83">
        <v>0</v>
      </c>
      <c r="J49" s="84">
        <f t="shared" si="104"/>
        <v>4000</v>
      </c>
      <c r="K49" s="85">
        <v>0</v>
      </c>
      <c r="L49" s="85">
        <v>0</v>
      </c>
      <c r="M49" s="85">
        <f t="shared" si="105"/>
        <v>20</v>
      </c>
      <c r="N49" s="86">
        <f t="shared" si="106"/>
        <v>4000</v>
      </c>
    </row>
    <row r="50" spans="1:14" s="87" customFormat="1" ht="14.25" customHeight="1">
      <c r="A50" s="80"/>
      <c r="B50" s="81"/>
      <c r="C50" s="81"/>
      <c r="D50" s="82"/>
      <c r="E50" s="81"/>
      <c r="F50" s="81"/>
      <c r="G50" s="81"/>
      <c r="H50" s="81"/>
      <c r="I50" s="83"/>
      <c r="J50" s="84"/>
      <c r="K50" s="85"/>
      <c r="L50" s="85"/>
      <c r="M50" s="85"/>
      <c r="N50" s="86"/>
    </row>
    <row r="51" spans="1:14" s="79" customFormat="1" ht="14.25" customHeight="1">
      <c r="A51" s="80">
        <v>43524</v>
      </c>
      <c r="B51" s="81" t="s">
        <v>0</v>
      </c>
      <c r="C51" s="81" t="s">
        <v>56</v>
      </c>
      <c r="D51" s="82">
        <v>200</v>
      </c>
      <c r="E51" s="81" t="s">
        <v>1</v>
      </c>
      <c r="F51" s="81">
        <v>33300</v>
      </c>
      <c r="G51" s="81">
        <v>33370</v>
      </c>
      <c r="H51" s="81">
        <v>0</v>
      </c>
      <c r="I51" s="83">
        <v>0</v>
      </c>
      <c r="J51" s="84">
        <f>(IF(E51="SHORT",F51-G51,IF(E51="LONG",G51-F51)))*D51</f>
        <v>14000</v>
      </c>
      <c r="K51" s="85">
        <v>0</v>
      </c>
      <c r="L51" s="85">
        <v>0</v>
      </c>
      <c r="M51" s="85">
        <f>(K51+J51+L51)/D51</f>
        <v>70</v>
      </c>
      <c r="N51" s="86">
        <f>M51*D51</f>
        <v>14000</v>
      </c>
    </row>
    <row r="52" spans="1:14" s="87" customFormat="1" ht="14.25" customHeight="1">
      <c r="A52" s="80">
        <v>43524</v>
      </c>
      <c r="B52" s="81" t="s">
        <v>5</v>
      </c>
      <c r="C52" s="81" t="s">
        <v>55</v>
      </c>
      <c r="D52" s="82">
        <v>20000</v>
      </c>
      <c r="E52" s="81" t="s">
        <v>1</v>
      </c>
      <c r="F52" s="81">
        <v>197</v>
      </c>
      <c r="G52" s="81">
        <v>197.9</v>
      </c>
      <c r="H52" s="81">
        <v>0</v>
      </c>
      <c r="I52" s="83">
        <v>0</v>
      </c>
      <c r="J52" s="84">
        <f>(IF(E52="SHORT",F52-G52,IF(E52="LONG",G52-F52)))*D52</f>
        <v>18000.000000000113</v>
      </c>
      <c r="K52" s="85">
        <v>0</v>
      </c>
      <c r="L52" s="85">
        <v>0</v>
      </c>
      <c r="M52" s="85">
        <f>(K52+J52+L52)/D52</f>
        <v>0.90000000000000568</v>
      </c>
      <c r="N52" s="86">
        <f>M52*D52</f>
        <v>18000.000000000113</v>
      </c>
    </row>
    <row r="53" spans="1:14" s="87" customFormat="1" ht="14.25" customHeight="1">
      <c r="A53" s="80">
        <v>43524</v>
      </c>
      <c r="B53" s="81" t="s">
        <v>31</v>
      </c>
      <c r="C53" s="81" t="s">
        <v>53</v>
      </c>
      <c r="D53" s="82">
        <v>200</v>
      </c>
      <c r="E53" s="81" t="s">
        <v>1</v>
      </c>
      <c r="F53" s="81">
        <v>4030</v>
      </c>
      <c r="G53" s="81">
        <v>4055</v>
      </c>
      <c r="H53" s="81">
        <v>0</v>
      </c>
      <c r="I53" s="83">
        <v>0</v>
      </c>
      <c r="J53" s="84">
        <f>(IF(E53="SHORT",F53-G53,IF(E53="LONG",G53-F53)))*D53</f>
        <v>5000</v>
      </c>
      <c r="K53" s="85">
        <v>0</v>
      </c>
      <c r="L53" s="85">
        <v>0</v>
      </c>
      <c r="M53" s="85">
        <f>(K53+J53+L53)/D53</f>
        <v>25</v>
      </c>
      <c r="N53" s="86">
        <f>M53*D53</f>
        <v>5000</v>
      </c>
    </row>
    <row r="54" spans="1:14" s="87" customFormat="1" ht="14.25" customHeight="1">
      <c r="A54" s="80">
        <v>43511</v>
      </c>
      <c r="B54" s="81" t="s">
        <v>3</v>
      </c>
      <c r="C54" s="81" t="s">
        <v>55</v>
      </c>
      <c r="D54" s="82">
        <v>400</v>
      </c>
      <c r="E54" s="81" t="s">
        <v>1</v>
      </c>
      <c r="F54" s="81">
        <v>435.8</v>
      </c>
      <c r="G54" s="81">
        <v>441.25</v>
      </c>
      <c r="H54" s="81"/>
      <c r="I54" s="83"/>
      <c r="J54" s="84">
        <f>(IF(E54="SHORT",F54-G54,IF(E54="LONG",G54-F54)))*D54</f>
        <v>2179.9999999999955</v>
      </c>
      <c r="K54" s="85"/>
      <c r="L54" s="85"/>
      <c r="M54" s="85">
        <f>(K54+J54+L54)/D54</f>
        <v>5.4499999999999886</v>
      </c>
      <c r="N54" s="86">
        <f>M54*D54</f>
        <v>2179.9999999999955</v>
      </c>
    </row>
    <row r="55" spans="1:14" s="79" customFormat="1" ht="14.25" customHeight="1">
      <c r="A55" s="80">
        <v>43511</v>
      </c>
      <c r="B55" s="81" t="s">
        <v>31</v>
      </c>
      <c r="C55" s="81" t="s">
        <v>53</v>
      </c>
      <c r="D55" s="82">
        <v>400</v>
      </c>
      <c r="E55" s="81" t="s">
        <v>1</v>
      </c>
      <c r="F55" s="81">
        <v>3890</v>
      </c>
      <c r="G55" s="81">
        <v>3935</v>
      </c>
      <c r="H55" s="81"/>
      <c r="I55" s="83"/>
      <c r="J55" s="84">
        <f t="shared" ref="J55:J83" si="107">(IF(E55="SHORT",F55-G55,IF(E55="LONG",G55-F55)))*D55</f>
        <v>18000</v>
      </c>
      <c r="K55" s="85"/>
      <c r="L55" s="85"/>
      <c r="M55" s="85">
        <f t="shared" ref="M55:M83" si="108">(K55+J55+L55)/D55</f>
        <v>45</v>
      </c>
      <c r="N55" s="86">
        <f t="shared" ref="N55:N83" si="109">M55*D55</f>
        <v>18000</v>
      </c>
    </row>
    <row r="56" spans="1:14" s="87" customFormat="1" ht="14.25" customHeight="1">
      <c r="A56" s="80">
        <v>43511</v>
      </c>
      <c r="B56" s="81" t="s">
        <v>32</v>
      </c>
      <c r="C56" s="81" t="s">
        <v>53</v>
      </c>
      <c r="D56" s="82">
        <v>5000</v>
      </c>
      <c r="E56" s="81" t="s">
        <v>1</v>
      </c>
      <c r="F56" s="81">
        <v>184.2</v>
      </c>
      <c r="G56" s="81">
        <v>186.5</v>
      </c>
      <c r="H56" s="81"/>
      <c r="I56" s="83"/>
      <c r="J56" s="84">
        <f t="shared" si="107"/>
        <v>11500.000000000056</v>
      </c>
      <c r="K56" s="85"/>
      <c r="L56" s="85"/>
      <c r="M56" s="85">
        <f t="shared" si="108"/>
        <v>2.3000000000000114</v>
      </c>
      <c r="N56" s="86">
        <f t="shared" si="109"/>
        <v>11500.000000000056</v>
      </c>
    </row>
    <row r="57" spans="1:14" s="87" customFormat="1" ht="14.25" customHeight="1">
      <c r="A57" s="80">
        <v>43510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3854</v>
      </c>
      <c r="G57" s="81">
        <v>3890</v>
      </c>
      <c r="H57" s="81"/>
      <c r="I57" s="83"/>
      <c r="J57" s="84">
        <f t="shared" si="107"/>
        <v>14400</v>
      </c>
      <c r="K57" s="85"/>
      <c r="L57" s="85"/>
      <c r="M57" s="85">
        <f t="shared" si="108"/>
        <v>36</v>
      </c>
      <c r="N57" s="86">
        <f t="shared" si="109"/>
        <v>14400</v>
      </c>
    </row>
    <row r="58" spans="1:14" s="87" customFormat="1" ht="14.25" customHeight="1">
      <c r="A58" s="80">
        <v>43510</v>
      </c>
      <c r="B58" s="81" t="s">
        <v>0</v>
      </c>
      <c r="C58" s="81" t="s">
        <v>56</v>
      </c>
      <c r="D58" s="82">
        <v>200</v>
      </c>
      <c r="E58" s="81" t="s">
        <v>1</v>
      </c>
      <c r="F58" s="81">
        <v>32935</v>
      </c>
      <c r="G58" s="81">
        <v>33035</v>
      </c>
      <c r="H58" s="81"/>
      <c r="I58" s="83"/>
      <c r="J58" s="84">
        <f t="shared" si="107"/>
        <v>20000</v>
      </c>
      <c r="K58" s="85"/>
      <c r="L58" s="85"/>
      <c r="M58" s="85">
        <f t="shared" si="108"/>
        <v>100</v>
      </c>
      <c r="N58" s="86">
        <f t="shared" si="109"/>
        <v>20000</v>
      </c>
    </row>
    <row r="59" spans="1:14" s="87" customFormat="1" ht="14.25" customHeight="1">
      <c r="A59" s="80">
        <v>43509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3791</v>
      </c>
      <c r="G59" s="81">
        <v>3836</v>
      </c>
      <c r="H59" s="81"/>
      <c r="I59" s="83"/>
      <c r="J59" s="84">
        <f t="shared" si="107"/>
        <v>18000</v>
      </c>
      <c r="K59" s="85"/>
      <c r="L59" s="85"/>
      <c r="M59" s="85">
        <f t="shared" si="108"/>
        <v>45</v>
      </c>
      <c r="N59" s="86">
        <f t="shared" si="109"/>
        <v>18000</v>
      </c>
    </row>
    <row r="60" spans="1:14" s="79" customFormat="1" ht="14.25" customHeight="1">
      <c r="A60" s="72">
        <v>43509</v>
      </c>
      <c r="B60" s="73" t="s">
        <v>0</v>
      </c>
      <c r="C60" s="73" t="s">
        <v>56</v>
      </c>
      <c r="D60" s="74">
        <v>200</v>
      </c>
      <c r="E60" s="73" t="s">
        <v>1</v>
      </c>
      <c r="F60" s="73">
        <v>32864</v>
      </c>
      <c r="G60" s="73">
        <v>32964</v>
      </c>
      <c r="H60" s="73">
        <v>33089</v>
      </c>
      <c r="I60" s="75"/>
      <c r="J60" s="76">
        <f t="shared" si="107"/>
        <v>20000</v>
      </c>
      <c r="K60" s="77">
        <f t="shared" ref="K60:K83" si="110">(IF(E60="SHORT",IF(H60="",0,G60-H60),IF(E60="LONG",IF(H60="",0,H60-G60))))*D60</f>
        <v>25000</v>
      </c>
      <c r="L60" s="77"/>
      <c r="M60" s="77">
        <f t="shared" si="108"/>
        <v>225</v>
      </c>
      <c r="N60" s="78">
        <f t="shared" si="109"/>
        <v>45000</v>
      </c>
    </row>
    <row r="61" spans="1:14" s="87" customFormat="1" ht="14.25" customHeight="1">
      <c r="A61" s="80">
        <v>43509</v>
      </c>
      <c r="B61" s="81" t="s">
        <v>6</v>
      </c>
      <c r="C61" s="81" t="s">
        <v>55</v>
      </c>
      <c r="D61" s="82">
        <v>20000</v>
      </c>
      <c r="E61" s="81" t="s">
        <v>2</v>
      </c>
      <c r="F61" s="81">
        <v>143.44999999999999</v>
      </c>
      <c r="G61" s="81">
        <v>142.6</v>
      </c>
      <c r="H61" s="81"/>
      <c r="I61" s="83"/>
      <c r="J61" s="84">
        <f t="shared" si="107"/>
        <v>16999.999999999887</v>
      </c>
      <c r="K61" s="85"/>
      <c r="L61" s="85"/>
      <c r="M61" s="85">
        <f t="shared" si="108"/>
        <v>0.84999999999999432</v>
      </c>
      <c r="N61" s="86">
        <f t="shared" si="109"/>
        <v>16999.999999999887</v>
      </c>
    </row>
    <row r="62" spans="1:14" s="87" customFormat="1" ht="14.25" customHeight="1">
      <c r="A62" s="80">
        <v>43509</v>
      </c>
      <c r="B62" s="81" t="s">
        <v>3</v>
      </c>
      <c r="C62" s="81" t="s">
        <v>55</v>
      </c>
      <c r="D62" s="82">
        <v>4000</v>
      </c>
      <c r="E62" s="81" t="s">
        <v>2</v>
      </c>
      <c r="F62" s="81">
        <v>433.15</v>
      </c>
      <c r="G62" s="81">
        <v>434.3</v>
      </c>
      <c r="H62" s="81"/>
      <c r="I62" s="83"/>
      <c r="J62" s="84">
        <f t="shared" si="107"/>
        <v>-4600.0000000001364</v>
      </c>
      <c r="K62" s="85"/>
      <c r="L62" s="85"/>
      <c r="M62" s="85">
        <f t="shared" si="108"/>
        <v>-1.1500000000000341</v>
      </c>
      <c r="N62" s="86">
        <f t="shared" si="109"/>
        <v>-4600.0000000001364</v>
      </c>
    </row>
    <row r="63" spans="1:14" s="87" customFormat="1" ht="14.25" customHeight="1">
      <c r="A63" s="80">
        <v>43508</v>
      </c>
      <c r="B63" s="81" t="s">
        <v>0</v>
      </c>
      <c r="C63" s="81" t="s">
        <v>56</v>
      </c>
      <c r="D63" s="82">
        <v>200</v>
      </c>
      <c r="E63" s="81" t="s">
        <v>2</v>
      </c>
      <c r="F63" s="81">
        <v>32997</v>
      </c>
      <c r="G63" s="81">
        <v>32897</v>
      </c>
      <c r="H63" s="81"/>
      <c r="I63" s="83"/>
      <c r="J63" s="84">
        <f t="shared" si="107"/>
        <v>20000</v>
      </c>
      <c r="K63" s="85"/>
      <c r="L63" s="85"/>
      <c r="M63" s="85">
        <f t="shared" si="108"/>
        <v>100</v>
      </c>
      <c r="N63" s="86">
        <f t="shared" si="109"/>
        <v>20000</v>
      </c>
    </row>
    <row r="64" spans="1:14" s="87" customFormat="1" ht="14.25" customHeight="1">
      <c r="A64" s="72">
        <v>43508</v>
      </c>
      <c r="B64" s="73" t="s">
        <v>49</v>
      </c>
      <c r="C64" s="73" t="s">
        <v>55</v>
      </c>
      <c r="D64" s="74">
        <v>20000</v>
      </c>
      <c r="E64" s="73" t="s">
        <v>2</v>
      </c>
      <c r="F64" s="73">
        <v>132.85</v>
      </c>
      <c r="G64" s="73">
        <v>132</v>
      </c>
      <c r="H64" s="73">
        <v>130.75</v>
      </c>
      <c r="I64" s="75"/>
      <c r="J64" s="76">
        <f t="shared" si="107"/>
        <v>16999.999999999887</v>
      </c>
      <c r="K64" s="77">
        <f t="shared" si="110"/>
        <v>25000</v>
      </c>
      <c r="L64" s="77"/>
      <c r="M64" s="77">
        <f t="shared" si="108"/>
        <v>2.0999999999999943</v>
      </c>
      <c r="N64" s="78">
        <f t="shared" si="109"/>
        <v>41999.999999999884</v>
      </c>
    </row>
    <row r="65" spans="1:14" s="87" customFormat="1" ht="14.25" customHeight="1">
      <c r="A65" s="80">
        <v>43508</v>
      </c>
      <c r="B65" s="81" t="s">
        <v>31</v>
      </c>
      <c r="C65" s="81" t="s">
        <v>53</v>
      </c>
      <c r="D65" s="82">
        <v>400</v>
      </c>
      <c r="E65" s="81" t="s">
        <v>1</v>
      </c>
      <c r="F65" s="81">
        <v>3741</v>
      </c>
      <c r="G65" s="81">
        <v>3786</v>
      </c>
      <c r="H65" s="81"/>
      <c r="I65" s="83"/>
      <c r="J65" s="84">
        <f t="shared" si="107"/>
        <v>18000</v>
      </c>
      <c r="K65" s="85"/>
      <c r="L65" s="85"/>
      <c r="M65" s="85">
        <f t="shared" si="108"/>
        <v>45</v>
      </c>
      <c r="N65" s="86">
        <f t="shared" si="109"/>
        <v>18000</v>
      </c>
    </row>
    <row r="66" spans="1:14" s="87" customFormat="1" ht="14.25" customHeight="1">
      <c r="A66" s="80">
        <v>43507</v>
      </c>
      <c r="B66" s="81" t="s">
        <v>31</v>
      </c>
      <c r="C66" s="81" t="s">
        <v>53</v>
      </c>
      <c r="D66" s="82">
        <v>400</v>
      </c>
      <c r="E66" s="81" t="s">
        <v>1</v>
      </c>
      <c r="F66" s="81">
        <v>3721</v>
      </c>
      <c r="G66" s="81">
        <v>3754</v>
      </c>
      <c r="H66" s="81"/>
      <c r="I66" s="83"/>
      <c r="J66" s="84">
        <f t="shared" ref="J66:J69" si="111">(IF(E66="SHORT",F66-G66,IF(E66="LONG",G66-F66)))*D66</f>
        <v>13200</v>
      </c>
      <c r="K66" s="85"/>
      <c r="L66" s="85"/>
      <c r="M66" s="85">
        <f t="shared" ref="M66:M69" si="112">(K66+J66+L66)/D66</f>
        <v>33</v>
      </c>
      <c r="N66" s="86">
        <f t="shared" ref="N66:N69" si="113">M66*D66</f>
        <v>13200</v>
      </c>
    </row>
    <row r="67" spans="1:14" s="79" customFormat="1" ht="14.25" customHeight="1">
      <c r="A67" s="80">
        <v>43507</v>
      </c>
      <c r="B67" s="81" t="s">
        <v>6</v>
      </c>
      <c r="C67" s="81" t="s">
        <v>55</v>
      </c>
      <c r="D67" s="82">
        <v>20000</v>
      </c>
      <c r="E67" s="81" t="s">
        <v>2</v>
      </c>
      <c r="F67" s="81">
        <v>146.5</v>
      </c>
      <c r="G67" s="81">
        <v>145.65</v>
      </c>
      <c r="H67" s="81"/>
      <c r="I67" s="83"/>
      <c r="J67" s="84">
        <f t="shared" si="111"/>
        <v>16999.999999999887</v>
      </c>
      <c r="K67" s="85"/>
      <c r="L67" s="85"/>
      <c r="M67" s="85">
        <f t="shared" si="112"/>
        <v>0.84999999999999432</v>
      </c>
      <c r="N67" s="86">
        <f t="shared" si="113"/>
        <v>16999.999999999887</v>
      </c>
    </row>
    <row r="68" spans="1:14" s="87" customFormat="1" ht="14.25" customHeight="1">
      <c r="A68" s="80">
        <v>43507</v>
      </c>
      <c r="B68" s="81" t="s">
        <v>4</v>
      </c>
      <c r="C68" s="81" t="s">
        <v>56</v>
      </c>
      <c r="D68" s="82">
        <v>60</v>
      </c>
      <c r="E68" s="81" t="s">
        <v>2</v>
      </c>
      <c r="F68" s="81">
        <v>39979</v>
      </c>
      <c r="G68" s="81">
        <v>39804</v>
      </c>
      <c r="H68" s="81"/>
      <c r="I68" s="83"/>
      <c r="J68" s="84">
        <f t="shared" si="111"/>
        <v>10500</v>
      </c>
      <c r="K68" s="85"/>
      <c r="L68" s="85"/>
      <c r="M68" s="85">
        <f t="shared" si="112"/>
        <v>175</v>
      </c>
      <c r="N68" s="86">
        <f t="shared" si="113"/>
        <v>10500</v>
      </c>
    </row>
    <row r="69" spans="1:14" s="87" customFormat="1" ht="14.25" customHeight="1">
      <c r="A69" s="72">
        <v>43507</v>
      </c>
      <c r="B69" s="73" t="s">
        <v>0</v>
      </c>
      <c r="C69" s="73" t="s">
        <v>56</v>
      </c>
      <c r="D69" s="74">
        <v>200</v>
      </c>
      <c r="E69" s="73" t="s">
        <v>2</v>
      </c>
      <c r="F69" s="73">
        <v>33138</v>
      </c>
      <c r="G69" s="73">
        <v>33038</v>
      </c>
      <c r="H69" s="73">
        <v>32913</v>
      </c>
      <c r="I69" s="75"/>
      <c r="J69" s="76">
        <f t="shared" si="111"/>
        <v>20000</v>
      </c>
      <c r="K69" s="77">
        <f t="shared" ref="K69" si="114">(IF(E69="SHORT",IF(H69="",0,G69-H69),IF(E69="LONG",IF(H69="",0,H69-G69))))*D69</f>
        <v>25000</v>
      </c>
      <c r="L69" s="77"/>
      <c r="M69" s="77">
        <f t="shared" si="112"/>
        <v>225</v>
      </c>
      <c r="N69" s="78">
        <f t="shared" si="113"/>
        <v>45000</v>
      </c>
    </row>
    <row r="70" spans="1:14" s="87" customFormat="1" ht="14.25" customHeight="1">
      <c r="A70" s="80">
        <v>43496</v>
      </c>
      <c r="B70" s="81" t="s">
        <v>6</v>
      </c>
      <c r="C70" s="81" t="s">
        <v>55</v>
      </c>
      <c r="D70" s="82">
        <v>20000</v>
      </c>
      <c r="E70" s="81" t="s">
        <v>1</v>
      </c>
      <c r="F70" s="81">
        <v>147.9</v>
      </c>
      <c r="G70" s="81">
        <v>148.75</v>
      </c>
      <c r="H70" s="81"/>
      <c r="I70" s="83"/>
      <c r="J70" s="84">
        <f t="shared" si="107"/>
        <v>16999.999999999887</v>
      </c>
      <c r="K70" s="85"/>
      <c r="L70" s="85"/>
      <c r="M70" s="85">
        <f t="shared" si="108"/>
        <v>0.84999999999999432</v>
      </c>
      <c r="N70" s="86">
        <f t="shared" si="109"/>
        <v>16999.999999999887</v>
      </c>
    </row>
    <row r="71" spans="1:14" s="87" customFormat="1" ht="14.25" customHeight="1">
      <c r="A71" s="80">
        <v>43496</v>
      </c>
      <c r="B71" s="81" t="s">
        <v>31</v>
      </c>
      <c r="C71" s="81" t="s">
        <v>53</v>
      </c>
      <c r="D71" s="82">
        <v>200</v>
      </c>
      <c r="E71" s="81" t="s">
        <v>2</v>
      </c>
      <c r="F71" s="81">
        <v>3892</v>
      </c>
      <c r="G71" s="81">
        <v>3847</v>
      </c>
      <c r="H71" s="81"/>
      <c r="I71" s="83"/>
      <c r="J71" s="84">
        <f t="shared" si="107"/>
        <v>9000</v>
      </c>
      <c r="K71" s="85"/>
      <c r="L71" s="85"/>
      <c r="M71" s="85">
        <f t="shared" si="108"/>
        <v>45</v>
      </c>
      <c r="N71" s="86">
        <f t="shared" si="109"/>
        <v>9000</v>
      </c>
    </row>
    <row r="72" spans="1:14" s="87" customFormat="1" ht="14.25" customHeight="1">
      <c r="A72" s="80">
        <v>43489</v>
      </c>
      <c r="B72" s="81" t="s">
        <v>4</v>
      </c>
      <c r="C72" s="81" t="s">
        <v>56</v>
      </c>
      <c r="D72" s="82">
        <v>60</v>
      </c>
      <c r="E72" s="81" t="s">
        <v>2</v>
      </c>
      <c r="F72" s="81">
        <v>39046</v>
      </c>
      <c r="G72" s="81">
        <v>38871</v>
      </c>
      <c r="H72" s="81"/>
      <c r="I72" s="83"/>
      <c r="J72" s="84">
        <f t="shared" si="107"/>
        <v>10500</v>
      </c>
      <c r="K72" s="85"/>
      <c r="L72" s="85"/>
      <c r="M72" s="85">
        <f t="shared" si="108"/>
        <v>175</v>
      </c>
      <c r="N72" s="86">
        <f t="shared" si="109"/>
        <v>10500</v>
      </c>
    </row>
    <row r="73" spans="1:14" s="87" customFormat="1" ht="14.25" customHeight="1">
      <c r="A73" s="80">
        <v>43489</v>
      </c>
      <c r="B73" s="81" t="s">
        <v>6</v>
      </c>
      <c r="C73" s="81" t="s">
        <v>55</v>
      </c>
      <c r="D73" s="82">
        <v>20000</v>
      </c>
      <c r="E73" s="81" t="s">
        <v>2</v>
      </c>
      <c r="F73" s="81">
        <v>144.15</v>
      </c>
      <c r="G73" s="81">
        <v>143.30000000000001</v>
      </c>
      <c r="H73" s="81"/>
      <c r="I73" s="83"/>
      <c r="J73" s="84">
        <f t="shared" si="107"/>
        <v>16999.999999999887</v>
      </c>
      <c r="K73" s="85"/>
      <c r="L73" s="85"/>
      <c r="M73" s="85">
        <f t="shared" si="108"/>
        <v>0.84999999999999432</v>
      </c>
      <c r="N73" s="86">
        <f t="shared" si="109"/>
        <v>16999.999999999887</v>
      </c>
    </row>
    <row r="74" spans="1:14" s="79" customFormat="1" ht="14.25" customHeight="1">
      <c r="A74" s="80">
        <v>43489</v>
      </c>
      <c r="B74" s="81" t="s">
        <v>31</v>
      </c>
      <c r="C74" s="81" t="s">
        <v>53</v>
      </c>
      <c r="D74" s="82">
        <v>400</v>
      </c>
      <c r="E74" s="81" t="s">
        <v>1</v>
      </c>
      <c r="F74" s="81">
        <v>3767</v>
      </c>
      <c r="G74" s="81">
        <v>3812</v>
      </c>
      <c r="H74" s="81"/>
      <c r="I74" s="83"/>
      <c r="J74" s="84">
        <f t="shared" si="107"/>
        <v>18000</v>
      </c>
      <c r="K74" s="85"/>
      <c r="L74" s="85"/>
      <c r="M74" s="85">
        <f t="shared" si="108"/>
        <v>45</v>
      </c>
      <c r="N74" s="86">
        <f t="shared" si="109"/>
        <v>18000</v>
      </c>
    </row>
    <row r="75" spans="1:14" s="87" customFormat="1" ht="14.25" customHeight="1">
      <c r="A75" s="80">
        <v>43488</v>
      </c>
      <c r="B75" s="81" t="s">
        <v>31</v>
      </c>
      <c r="C75" s="81" t="s">
        <v>53</v>
      </c>
      <c r="D75" s="82">
        <v>400</v>
      </c>
      <c r="E75" s="81" t="s">
        <v>1</v>
      </c>
      <c r="F75" s="81">
        <v>3795</v>
      </c>
      <c r="G75" s="81">
        <v>3838</v>
      </c>
      <c r="H75" s="81"/>
      <c r="I75" s="83"/>
      <c r="J75" s="84">
        <f t="shared" si="107"/>
        <v>17200</v>
      </c>
      <c r="K75" s="85"/>
      <c r="L75" s="85"/>
      <c r="M75" s="85">
        <f t="shared" si="108"/>
        <v>43</v>
      </c>
      <c r="N75" s="86">
        <f t="shared" si="109"/>
        <v>17200</v>
      </c>
    </row>
    <row r="76" spans="1:14" s="87" customFormat="1" ht="14.25" customHeight="1">
      <c r="A76" s="72">
        <v>43487</v>
      </c>
      <c r="B76" s="73" t="s">
        <v>31</v>
      </c>
      <c r="C76" s="73" t="s">
        <v>53</v>
      </c>
      <c r="D76" s="74">
        <v>400</v>
      </c>
      <c r="E76" s="73" t="s">
        <v>1</v>
      </c>
      <c r="F76" s="73">
        <v>3844</v>
      </c>
      <c r="G76" s="73">
        <v>3889</v>
      </c>
      <c r="H76" s="73">
        <v>3949</v>
      </c>
      <c r="I76" s="75"/>
      <c r="J76" s="76">
        <f t="shared" si="107"/>
        <v>18000</v>
      </c>
      <c r="K76" s="77">
        <f t="shared" si="110"/>
        <v>24000</v>
      </c>
      <c r="L76" s="77"/>
      <c r="M76" s="77">
        <f t="shared" si="108"/>
        <v>105</v>
      </c>
      <c r="N76" s="78">
        <f t="shared" si="109"/>
        <v>42000</v>
      </c>
    </row>
    <row r="77" spans="1:14" s="87" customFormat="1" ht="14.25" customHeight="1">
      <c r="A77" s="80">
        <v>43487</v>
      </c>
      <c r="B77" s="81" t="s">
        <v>4</v>
      </c>
      <c r="C77" s="81" t="s">
        <v>56</v>
      </c>
      <c r="D77" s="82">
        <v>60</v>
      </c>
      <c r="E77" s="81" t="s">
        <v>1</v>
      </c>
      <c r="F77" s="81">
        <v>39022</v>
      </c>
      <c r="G77" s="81">
        <v>39197</v>
      </c>
      <c r="H77" s="81"/>
      <c r="I77" s="83"/>
      <c r="J77" s="84">
        <f t="shared" ref="J77:J82" si="115">(IF(E77="SHORT",F77-G77,IF(E77="LONG",G77-F77)))*D77</f>
        <v>10500</v>
      </c>
      <c r="K77" s="85"/>
      <c r="L77" s="85"/>
      <c r="M77" s="85">
        <f t="shared" ref="M77:M82" si="116">(K77+J77+L77)/D77</f>
        <v>175</v>
      </c>
      <c r="N77" s="86">
        <f t="shared" ref="N77:N82" si="117">M77*D77</f>
        <v>10500</v>
      </c>
    </row>
    <row r="78" spans="1:14" s="87" customFormat="1" ht="14.25" customHeight="1">
      <c r="A78" s="80">
        <v>43487</v>
      </c>
      <c r="B78" s="81" t="s">
        <v>3</v>
      </c>
      <c r="C78" s="81" t="s">
        <v>56</v>
      </c>
      <c r="D78" s="82">
        <v>4000</v>
      </c>
      <c r="E78" s="81" t="s">
        <v>1</v>
      </c>
      <c r="F78" s="81">
        <v>423.6</v>
      </c>
      <c r="G78" s="81">
        <v>428.85</v>
      </c>
      <c r="H78" s="81"/>
      <c r="I78" s="83"/>
      <c r="J78" s="84">
        <f t="shared" si="115"/>
        <v>21000</v>
      </c>
      <c r="K78" s="85"/>
      <c r="L78" s="85"/>
      <c r="M78" s="85">
        <f t="shared" si="116"/>
        <v>5.25</v>
      </c>
      <c r="N78" s="86">
        <f t="shared" si="117"/>
        <v>21000</v>
      </c>
    </row>
    <row r="79" spans="1:14" s="87" customFormat="1" ht="14.25" customHeight="1">
      <c r="A79" s="80">
        <v>43486</v>
      </c>
      <c r="B79" s="81" t="s">
        <v>3</v>
      </c>
      <c r="C79" s="81" t="s">
        <v>55</v>
      </c>
      <c r="D79" s="82">
        <v>4000</v>
      </c>
      <c r="E79" s="81" t="s">
        <v>2</v>
      </c>
      <c r="F79" s="81">
        <v>428.4</v>
      </c>
      <c r="G79" s="81">
        <v>423</v>
      </c>
      <c r="H79" s="81"/>
      <c r="I79" s="83"/>
      <c r="J79" s="84">
        <f t="shared" si="115"/>
        <v>21599.999999999909</v>
      </c>
      <c r="K79" s="85"/>
      <c r="L79" s="85"/>
      <c r="M79" s="85">
        <f t="shared" si="116"/>
        <v>5.3999999999999773</v>
      </c>
      <c r="N79" s="86">
        <f t="shared" si="117"/>
        <v>21599.999999999909</v>
      </c>
    </row>
    <row r="80" spans="1:14" s="87" customFormat="1" ht="14.25" customHeight="1">
      <c r="A80" s="80">
        <v>43486</v>
      </c>
      <c r="B80" s="81" t="s">
        <v>49</v>
      </c>
      <c r="C80" s="81" t="s">
        <v>55</v>
      </c>
      <c r="D80" s="82">
        <v>20000</v>
      </c>
      <c r="E80" s="81" t="s">
        <v>2</v>
      </c>
      <c r="F80" s="81">
        <v>133.25</v>
      </c>
      <c r="G80" s="81">
        <v>132.4</v>
      </c>
      <c r="H80" s="81"/>
      <c r="I80" s="83"/>
      <c r="J80" s="84">
        <f t="shared" si="115"/>
        <v>16999.999999999887</v>
      </c>
      <c r="K80" s="85"/>
      <c r="L80" s="85"/>
      <c r="M80" s="85">
        <f t="shared" si="116"/>
        <v>0.84999999999999432</v>
      </c>
      <c r="N80" s="86">
        <f t="shared" si="117"/>
        <v>16999.999999999887</v>
      </c>
    </row>
    <row r="81" spans="1:14" s="87" customFormat="1" ht="14.25" customHeight="1">
      <c r="A81" s="80">
        <v>43486</v>
      </c>
      <c r="B81" s="81" t="s">
        <v>0</v>
      </c>
      <c r="C81" s="81" t="s">
        <v>56</v>
      </c>
      <c r="D81" s="82">
        <v>200</v>
      </c>
      <c r="E81" s="81" t="s">
        <v>2</v>
      </c>
      <c r="F81" s="81">
        <v>32112</v>
      </c>
      <c r="G81" s="81">
        <v>32012</v>
      </c>
      <c r="H81" s="81"/>
      <c r="I81" s="83"/>
      <c r="J81" s="84">
        <f t="shared" si="115"/>
        <v>20000</v>
      </c>
      <c r="K81" s="85"/>
      <c r="L81" s="85"/>
      <c r="M81" s="85">
        <f t="shared" si="116"/>
        <v>100</v>
      </c>
      <c r="N81" s="86">
        <f t="shared" si="117"/>
        <v>20000</v>
      </c>
    </row>
    <row r="82" spans="1:14" s="87" customFormat="1" ht="14.25" customHeight="1">
      <c r="A82" s="80">
        <v>43486</v>
      </c>
      <c r="B82" s="81" t="s">
        <v>31</v>
      </c>
      <c r="C82" s="81" t="s">
        <v>53</v>
      </c>
      <c r="D82" s="82">
        <v>400</v>
      </c>
      <c r="E82" s="81" t="s">
        <v>2</v>
      </c>
      <c r="F82" s="81">
        <v>3858</v>
      </c>
      <c r="G82" s="81">
        <v>3893</v>
      </c>
      <c r="H82" s="81"/>
      <c r="I82" s="83"/>
      <c r="J82" s="84">
        <f t="shared" si="115"/>
        <v>-14000</v>
      </c>
      <c r="K82" s="85"/>
      <c r="L82" s="85"/>
      <c r="M82" s="85">
        <f t="shared" si="116"/>
        <v>-35</v>
      </c>
      <c r="N82" s="86">
        <f t="shared" si="117"/>
        <v>-14000</v>
      </c>
    </row>
    <row r="83" spans="1:14" s="87" customFormat="1" ht="14.25" customHeight="1">
      <c r="A83" s="72">
        <v>43486</v>
      </c>
      <c r="B83" s="73" t="s">
        <v>32</v>
      </c>
      <c r="C83" s="73" t="s">
        <v>53</v>
      </c>
      <c r="D83" s="74">
        <v>5000</v>
      </c>
      <c r="E83" s="73" t="s">
        <v>2</v>
      </c>
      <c r="F83" s="73">
        <v>237.05</v>
      </c>
      <c r="G83" s="73">
        <v>234.05</v>
      </c>
      <c r="H83" s="73">
        <v>230.55</v>
      </c>
      <c r="I83" s="75"/>
      <c r="J83" s="76">
        <f t="shared" si="107"/>
        <v>15000</v>
      </c>
      <c r="K83" s="77">
        <f t="shared" si="110"/>
        <v>17500</v>
      </c>
      <c r="L83" s="77"/>
      <c r="M83" s="77">
        <f t="shared" si="108"/>
        <v>6.5</v>
      </c>
      <c r="N83" s="78">
        <f t="shared" si="109"/>
        <v>32500</v>
      </c>
    </row>
    <row r="84" spans="1:14" s="87" customFormat="1" ht="14.25" customHeight="1">
      <c r="A84" s="80">
        <v>43483</v>
      </c>
      <c r="B84" s="81" t="s">
        <v>49</v>
      </c>
      <c r="C84" s="81" t="s">
        <v>55</v>
      </c>
      <c r="D84" s="82">
        <v>20000</v>
      </c>
      <c r="E84" s="81" t="s">
        <v>2</v>
      </c>
      <c r="F84" s="81">
        <v>132.19999999999999</v>
      </c>
      <c r="G84" s="81">
        <v>131.85</v>
      </c>
      <c r="H84" s="81"/>
      <c r="I84" s="83"/>
      <c r="J84" s="84">
        <f t="shared" ref="J84:J86" si="118">(IF(E84="SHORT",F84-G84,IF(E84="LONG",G84-F84)))*D84</f>
        <v>6999.9999999998863</v>
      </c>
      <c r="K84" s="85"/>
      <c r="L84" s="85"/>
      <c r="M84" s="85">
        <f t="shared" ref="M84:M86" si="119">(K84+J84+L84)/D84</f>
        <v>0.34999999999999432</v>
      </c>
      <c r="N84" s="86">
        <f t="shared" ref="N84:N86" si="120">M84*D84</f>
        <v>6999.9999999998863</v>
      </c>
    </row>
    <row r="85" spans="1:14" s="79" customFormat="1" ht="14.25" customHeight="1">
      <c r="A85" s="80">
        <v>43483</v>
      </c>
      <c r="B85" s="81" t="s">
        <v>4</v>
      </c>
      <c r="C85" s="81" t="s">
        <v>56</v>
      </c>
      <c r="D85" s="82">
        <v>60</v>
      </c>
      <c r="E85" s="81" t="s">
        <v>2</v>
      </c>
      <c r="F85" s="81">
        <v>39445</v>
      </c>
      <c r="G85" s="81">
        <v>39270</v>
      </c>
      <c r="H85" s="81"/>
      <c r="I85" s="83"/>
      <c r="J85" s="84">
        <f t="shared" si="118"/>
        <v>10500</v>
      </c>
      <c r="K85" s="85"/>
      <c r="L85" s="85"/>
      <c r="M85" s="85">
        <f t="shared" si="119"/>
        <v>175</v>
      </c>
      <c r="N85" s="86">
        <f t="shared" si="120"/>
        <v>10500</v>
      </c>
    </row>
    <row r="86" spans="1:14" s="87" customFormat="1" ht="14.25" customHeight="1">
      <c r="A86" s="80">
        <v>43483</v>
      </c>
      <c r="B86" s="81" t="s">
        <v>31</v>
      </c>
      <c r="C86" s="81" t="s">
        <v>53</v>
      </c>
      <c r="D86" s="82">
        <v>400</v>
      </c>
      <c r="E86" s="81" t="s">
        <v>2</v>
      </c>
      <c r="F86" s="81">
        <v>3741</v>
      </c>
      <c r="G86" s="81">
        <v>3776</v>
      </c>
      <c r="H86" s="81"/>
      <c r="I86" s="83"/>
      <c r="J86" s="84">
        <f t="shared" si="118"/>
        <v>-14000</v>
      </c>
      <c r="K86" s="85"/>
      <c r="L86" s="85"/>
      <c r="M86" s="85">
        <f t="shared" si="119"/>
        <v>-35</v>
      </c>
      <c r="N86" s="86">
        <f t="shared" si="120"/>
        <v>-14000</v>
      </c>
    </row>
    <row r="87" spans="1:14" s="87" customFormat="1" ht="14.25" customHeight="1">
      <c r="A87" s="80">
        <v>43482</v>
      </c>
      <c r="B87" s="81" t="s">
        <v>3</v>
      </c>
      <c r="C87" s="81" t="s">
        <v>55</v>
      </c>
      <c r="D87" s="82">
        <v>4000</v>
      </c>
      <c r="E87" s="81" t="s">
        <v>2</v>
      </c>
      <c r="F87" s="81">
        <v>421</v>
      </c>
      <c r="G87" s="81">
        <v>423.6</v>
      </c>
      <c r="H87" s="81"/>
      <c r="I87" s="83"/>
      <c r="J87" s="84">
        <f t="shared" ref="J87:J92" si="121">(IF(E87="SHORT",F87-G87,IF(E87="LONG",G87-F87)))*D87</f>
        <v>-10400.000000000091</v>
      </c>
      <c r="K87" s="85"/>
      <c r="L87" s="85"/>
      <c r="M87" s="85">
        <f t="shared" ref="M87:M92" si="122">(K87+J87+L87)/D87</f>
        <v>-2.6000000000000227</v>
      </c>
      <c r="N87" s="86">
        <f t="shared" ref="N87:N92" si="123">M87*D87</f>
        <v>-10400.000000000091</v>
      </c>
    </row>
    <row r="88" spans="1:14" s="87" customFormat="1" ht="14.25" customHeight="1">
      <c r="A88" s="80">
        <v>43482</v>
      </c>
      <c r="B88" s="81" t="s">
        <v>0</v>
      </c>
      <c r="C88" s="81" t="s">
        <v>56</v>
      </c>
      <c r="D88" s="82">
        <v>200</v>
      </c>
      <c r="E88" s="81" t="s">
        <v>2</v>
      </c>
      <c r="F88" s="81">
        <v>32298</v>
      </c>
      <c r="G88" s="81">
        <v>32243</v>
      </c>
      <c r="H88" s="81"/>
      <c r="I88" s="83"/>
      <c r="J88" s="84">
        <f t="shared" si="121"/>
        <v>11000</v>
      </c>
      <c r="K88" s="85"/>
      <c r="L88" s="85"/>
      <c r="M88" s="85">
        <f t="shared" si="122"/>
        <v>55</v>
      </c>
      <c r="N88" s="86">
        <f t="shared" si="123"/>
        <v>11000</v>
      </c>
    </row>
    <row r="89" spans="1:14" s="87" customFormat="1" ht="14.25" customHeight="1">
      <c r="A89" s="80">
        <v>43482</v>
      </c>
      <c r="B89" s="81" t="s">
        <v>31</v>
      </c>
      <c r="C89" s="81" t="s">
        <v>53</v>
      </c>
      <c r="D89" s="82">
        <v>400</v>
      </c>
      <c r="E89" s="81" t="s">
        <v>2</v>
      </c>
      <c r="F89" s="81">
        <v>3699</v>
      </c>
      <c r="G89" s="81">
        <v>3673</v>
      </c>
      <c r="H89" s="81"/>
      <c r="I89" s="83"/>
      <c r="J89" s="84">
        <f t="shared" si="121"/>
        <v>10400</v>
      </c>
      <c r="K89" s="85"/>
      <c r="L89" s="85"/>
      <c r="M89" s="85">
        <f t="shared" si="122"/>
        <v>26</v>
      </c>
      <c r="N89" s="86">
        <f t="shared" si="123"/>
        <v>10400</v>
      </c>
    </row>
    <row r="90" spans="1:14" s="87" customFormat="1" ht="14.25" customHeight="1">
      <c r="A90" s="80">
        <v>43482</v>
      </c>
      <c r="B90" s="81" t="s">
        <v>6</v>
      </c>
      <c r="C90" s="81" t="s">
        <v>55</v>
      </c>
      <c r="D90" s="82">
        <v>20000</v>
      </c>
      <c r="E90" s="81" t="s">
        <v>1</v>
      </c>
      <c r="F90" s="81">
        <v>139.75</v>
      </c>
      <c r="G90" s="81">
        <v>139.05000000000001</v>
      </c>
      <c r="H90" s="81"/>
      <c r="I90" s="83"/>
      <c r="J90" s="84">
        <f t="shared" si="121"/>
        <v>-13999.999999999773</v>
      </c>
      <c r="K90" s="85"/>
      <c r="L90" s="85"/>
      <c r="M90" s="85">
        <f t="shared" si="122"/>
        <v>-0.69999999999998863</v>
      </c>
      <c r="N90" s="86">
        <f t="shared" si="123"/>
        <v>-13999.999999999773</v>
      </c>
    </row>
    <row r="91" spans="1:14" s="87" customFormat="1" ht="14.25" customHeight="1">
      <c r="A91" s="80">
        <v>43482</v>
      </c>
      <c r="B91" s="81" t="s">
        <v>4</v>
      </c>
      <c r="C91" s="81" t="s">
        <v>56</v>
      </c>
      <c r="D91" s="82">
        <v>60</v>
      </c>
      <c r="E91" s="81" t="s">
        <v>2</v>
      </c>
      <c r="F91" s="81">
        <v>39637</v>
      </c>
      <c r="G91" s="81">
        <v>39462</v>
      </c>
      <c r="H91" s="81"/>
      <c r="I91" s="83"/>
      <c r="J91" s="84">
        <f t="shared" si="121"/>
        <v>10500</v>
      </c>
      <c r="K91" s="85"/>
      <c r="L91" s="85"/>
      <c r="M91" s="85">
        <f t="shared" si="122"/>
        <v>175</v>
      </c>
      <c r="N91" s="86">
        <f t="shared" si="123"/>
        <v>10500</v>
      </c>
    </row>
    <row r="92" spans="1:14" s="79" customFormat="1" ht="14.25" customHeight="1">
      <c r="A92" s="80">
        <v>43482</v>
      </c>
      <c r="B92" s="81" t="s">
        <v>32</v>
      </c>
      <c r="C92" s="81" t="s">
        <v>53</v>
      </c>
      <c r="D92" s="82">
        <v>5000</v>
      </c>
      <c r="E92" s="81" t="s">
        <v>1</v>
      </c>
      <c r="F92" s="81">
        <v>251.6</v>
      </c>
      <c r="G92" s="81">
        <v>254.75</v>
      </c>
      <c r="H92" s="81"/>
      <c r="I92" s="83"/>
      <c r="J92" s="84">
        <f t="shared" si="121"/>
        <v>15750.000000000029</v>
      </c>
      <c r="K92" s="85"/>
      <c r="L92" s="85"/>
      <c r="M92" s="85">
        <f t="shared" si="122"/>
        <v>3.1500000000000057</v>
      </c>
      <c r="N92" s="86">
        <f t="shared" si="123"/>
        <v>15750.000000000029</v>
      </c>
    </row>
    <row r="93" spans="1:14" s="87" customFormat="1" ht="14.25" customHeight="1">
      <c r="A93" s="80">
        <v>43481</v>
      </c>
      <c r="B93" s="81" t="s">
        <v>31</v>
      </c>
      <c r="C93" s="81" t="s">
        <v>53</v>
      </c>
      <c r="D93" s="82">
        <v>400</v>
      </c>
      <c r="E93" s="81" t="s">
        <v>2</v>
      </c>
      <c r="F93" s="81">
        <v>3706</v>
      </c>
      <c r="G93" s="81">
        <v>3661</v>
      </c>
      <c r="H93" s="81"/>
      <c r="I93" s="83"/>
      <c r="J93" s="84">
        <f t="shared" ref="J93:J94" si="124">(IF(E93="SHORT",F93-G93,IF(E93="LONG",G93-F93)))*D93</f>
        <v>18000</v>
      </c>
      <c r="K93" s="85"/>
      <c r="L93" s="85"/>
      <c r="M93" s="85">
        <f t="shared" ref="M93:M94" si="125">(K93+J93+L93)/D93</f>
        <v>45</v>
      </c>
      <c r="N93" s="86">
        <f t="shared" ref="N93:N94" si="126">M93*D93</f>
        <v>18000</v>
      </c>
    </row>
    <row r="94" spans="1:14" s="87" customFormat="1" ht="14.25" customHeight="1">
      <c r="A94" s="72">
        <v>43481</v>
      </c>
      <c r="B94" s="73" t="s">
        <v>32</v>
      </c>
      <c r="C94" s="73" t="s">
        <v>53</v>
      </c>
      <c r="D94" s="74">
        <v>5000</v>
      </c>
      <c r="E94" s="73" t="s">
        <v>1</v>
      </c>
      <c r="F94" s="73">
        <v>247.6</v>
      </c>
      <c r="G94" s="73">
        <v>250.65</v>
      </c>
      <c r="H94" s="73">
        <v>254.45</v>
      </c>
      <c r="I94" s="75"/>
      <c r="J94" s="76">
        <f t="shared" si="124"/>
        <v>15250.000000000056</v>
      </c>
      <c r="K94" s="77">
        <f t="shared" ref="K94" si="127">(IF(E94="SHORT",IF(H94="",0,G94-H94),IF(E94="LONG",IF(H94="",0,H94-G94))))*D94</f>
        <v>18999.999999999916</v>
      </c>
      <c r="L94" s="77"/>
      <c r="M94" s="77">
        <f t="shared" si="125"/>
        <v>6.8499999999999943</v>
      </c>
      <c r="N94" s="78">
        <f t="shared" si="126"/>
        <v>34249.999999999971</v>
      </c>
    </row>
    <row r="95" spans="1:14" s="87" customFormat="1" ht="14.25" customHeight="1">
      <c r="A95" s="80">
        <v>43480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3622</v>
      </c>
      <c r="G95" s="81">
        <v>3657</v>
      </c>
      <c r="H95" s="81"/>
      <c r="I95" s="83"/>
      <c r="J95" s="84">
        <f t="shared" ref="J95:J97" si="128">(IF(E95="SHORT",F95-G95,IF(E95="LONG",G95-F95)))*D95</f>
        <v>-14000</v>
      </c>
      <c r="K95" s="85"/>
      <c r="L95" s="85"/>
      <c r="M95" s="85">
        <f t="shared" ref="M95:M97" si="129">(K95+J95+L95)/D95</f>
        <v>-35</v>
      </c>
      <c r="N95" s="86">
        <f t="shared" ref="N95:N97" si="130">M95*D95</f>
        <v>-14000</v>
      </c>
    </row>
    <row r="96" spans="1:14" s="87" customFormat="1" ht="14.25" customHeight="1">
      <c r="A96" s="80">
        <v>43480</v>
      </c>
      <c r="B96" s="81" t="s">
        <v>32</v>
      </c>
      <c r="C96" s="81" t="s">
        <v>53</v>
      </c>
      <c r="D96" s="82">
        <v>5000</v>
      </c>
      <c r="E96" s="81" t="s">
        <v>1</v>
      </c>
      <c r="F96" s="81">
        <v>263</v>
      </c>
      <c r="G96" s="81">
        <v>260.35000000000002</v>
      </c>
      <c r="H96" s="81"/>
      <c r="I96" s="83"/>
      <c r="J96" s="84">
        <f t="shared" si="128"/>
        <v>-13249.999999999887</v>
      </c>
      <c r="K96" s="85"/>
      <c r="L96" s="85"/>
      <c r="M96" s="85">
        <f t="shared" si="129"/>
        <v>-2.6499999999999773</v>
      </c>
      <c r="N96" s="86">
        <f t="shared" si="130"/>
        <v>-13249.999999999887</v>
      </c>
    </row>
    <row r="97" spans="1:14" s="87" customFormat="1" ht="14.25" customHeight="1">
      <c r="A97" s="80">
        <v>43480</v>
      </c>
      <c r="B97" s="81" t="s">
        <v>3</v>
      </c>
      <c r="C97" s="81" t="s">
        <v>55</v>
      </c>
      <c r="D97" s="82">
        <v>4000</v>
      </c>
      <c r="E97" s="81" t="s">
        <v>2</v>
      </c>
      <c r="F97" s="81">
        <v>416.8</v>
      </c>
      <c r="G97" s="81">
        <v>416.2</v>
      </c>
      <c r="H97" s="81"/>
      <c r="I97" s="83"/>
      <c r="J97" s="84">
        <f t="shared" si="128"/>
        <v>2400.0000000000909</v>
      </c>
      <c r="K97" s="85"/>
      <c r="L97" s="85"/>
      <c r="M97" s="85">
        <f t="shared" si="129"/>
        <v>0.60000000000002274</v>
      </c>
      <c r="N97" s="86">
        <f t="shared" si="130"/>
        <v>2400.0000000000909</v>
      </c>
    </row>
    <row r="98" spans="1:14" s="87" customFormat="1" ht="14.25" customHeight="1">
      <c r="A98" s="80">
        <v>43479</v>
      </c>
      <c r="B98" s="81" t="s">
        <v>4</v>
      </c>
      <c r="C98" s="81" t="s">
        <v>56</v>
      </c>
      <c r="D98" s="82">
        <v>60</v>
      </c>
      <c r="E98" s="81" t="s">
        <v>1</v>
      </c>
      <c r="F98" s="81">
        <v>39431</v>
      </c>
      <c r="G98" s="81">
        <v>39588</v>
      </c>
      <c r="H98" s="81"/>
      <c r="I98" s="83"/>
      <c r="J98" s="84">
        <f t="shared" ref="J98:J100" si="131">(IF(E98="SHORT",F98-G98,IF(E98="LONG",G98-F98)))*D98</f>
        <v>9420</v>
      </c>
      <c r="K98" s="85"/>
      <c r="L98" s="85"/>
      <c r="M98" s="85">
        <f t="shared" ref="M98:M100" si="132">(K98+J98+L98)/D98</f>
        <v>157</v>
      </c>
      <c r="N98" s="86">
        <f t="shared" ref="N98:N100" si="133">M98*D98</f>
        <v>9420</v>
      </c>
    </row>
    <row r="99" spans="1:14" s="87" customFormat="1" ht="14.25" customHeight="1">
      <c r="A99" s="80">
        <v>43479</v>
      </c>
      <c r="B99" s="81" t="s">
        <v>5</v>
      </c>
      <c r="C99" s="81" t="s">
        <v>55</v>
      </c>
      <c r="D99" s="82">
        <v>20000</v>
      </c>
      <c r="E99" s="81" t="s">
        <v>2</v>
      </c>
      <c r="F99" s="81">
        <v>175.4</v>
      </c>
      <c r="G99" s="81">
        <v>174.55</v>
      </c>
      <c r="H99" s="81"/>
      <c r="I99" s="83"/>
      <c r="J99" s="84">
        <f t="shared" si="131"/>
        <v>16999.999999999887</v>
      </c>
      <c r="K99" s="85"/>
      <c r="L99" s="85"/>
      <c r="M99" s="85">
        <f t="shared" si="132"/>
        <v>0.84999999999999432</v>
      </c>
      <c r="N99" s="86">
        <f t="shared" si="133"/>
        <v>16999.999999999887</v>
      </c>
    </row>
    <row r="100" spans="1:14" s="79" customFormat="1" ht="14.25" customHeight="1">
      <c r="A100" s="80">
        <v>43479</v>
      </c>
      <c r="B100" s="81" t="s">
        <v>31</v>
      </c>
      <c r="C100" s="81" t="s">
        <v>53</v>
      </c>
      <c r="D100" s="82">
        <v>400</v>
      </c>
      <c r="E100" s="81" t="s">
        <v>1</v>
      </c>
      <c r="F100" s="81">
        <v>3622</v>
      </c>
      <c r="G100" s="81">
        <v>3667</v>
      </c>
      <c r="H100" s="81"/>
      <c r="I100" s="83"/>
      <c r="J100" s="84">
        <f t="shared" si="131"/>
        <v>18000</v>
      </c>
      <c r="K100" s="85"/>
      <c r="L100" s="85"/>
      <c r="M100" s="85">
        <f t="shared" si="132"/>
        <v>45</v>
      </c>
      <c r="N100" s="86">
        <f t="shared" si="133"/>
        <v>18000</v>
      </c>
    </row>
    <row r="101" spans="1:14" s="79" customFormat="1" ht="14.25" customHeight="1">
      <c r="A101" s="72">
        <v>43476</v>
      </c>
      <c r="B101" s="73" t="s">
        <v>49</v>
      </c>
      <c r="C101" s="73" t="s">
        <v>55</v>
      </c>
      <c r="D101" s="74">
        <v>20000</v>
      </c>
      <c r="E101" s="73" t="s">
        <v>2</v>
      </c>
      <c r="F101" s="73">
        <v>130.5</v>
      </c>
      <c r="G101" s="73">
        <v>129.65</v>
      </c>
      <c r="H101" s="73">
        <v>128.4</v>
      </c>
      <c r="I101" s="75"/>
      <c r="J101" s="76">
        <f t="shared" ref="J101:J104" si="134">(IF(E101="SHORT",F101-G101,IF(E101="LONG",G101-F101)))*D101</f>
        <v>16999.999999999887</v>
      </c>
      <c r="K101" s="77">
        <f t="shared" ref="K101" si="135">(IF(E101="SHORT",IF(H101="",0,G101-H101),IF(E101="LONG",IF(H101="",0,H101-G101))))*D101</f>
        <v>25000</v>
      </c>
      <c r="L101" s="77"/>
      <c r="M101" s="77">
        <f t="shared" ref="M101:M104" si="136">(K101+J101+L101)/D101</f>
        <v>2.0999999999999943</v>
      </c>
      <c r="N101" s="78">
        <f t="shared" ref="N101:N104" si="137">M101*D101</f>
        <v>41999.999999999884</v>
      </c>
    </row>
    <row r="102" spans="1:14" s="87" customFormat="1" ht="14.25" customHeight="1">
      <c r="A102" s="80">
        <v>43476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3745</v>
      </c>
      <c r="G102" s="81">
        <v>3710</v>
      </c>
      <c r="H102" s="81"/>
      <c r="I102" s="83"/>
      <c r="J102" s="84">
        <f t="shared" si="134"/>
        <v>-14000</v>
      </c>
      <c r="K102" s="85"/>
      <c r="L102" s="85"/>
      <c r="M102" s="85">
        <f t="shared" si="136"/>
        <v>-35</v>
      </c>
      <c r="N102" s="86">
        <f t="shared" si="137"/>
        <v>-14000</v>
      </c>
    </row>
    <row r="103" spans="1:14" s="87" customFormat="1" ht="14.25" customHeight="1">
      <c r="A103" s="80">
        <v>43476</v>
      </c>
      <c r="B103" s="81" t="s">
        <v>6</v>
      </c>
      <c r="C103" s="81" t="s">
        <v>55</v>
      </c>
      <c r="D103" s="82">
        <v>20000</v>
      </c>
      <c r="E103" s="81" t="s">
        <v>2</v>
      </c>
      <c r="F103" s="81">
        <v>139.44999999999999</v>
      </c>
      <c r="G103" s="81">
        <v>138.65</v>
      </c>
      <c r="H103" s="81"/>
      <c r="I103" s="83"/>
      <c r="J103" s="84">
        <f t="shared" si="134"/>
        <v>15999.999999999658</v>
      </c>
      <c r="K103" s="85"/>
      <c r="L103" s="85"/>
      <c r="M103" s="85">
        <f t="shared" si="136"/>
        <v>0.79999999999998295</v>
      </c>
      <c r="N103" s="86">
        <f t="shared" si="137"/>
        <v>15999.999999999658</v>
      </c>
    </row>
    <row r="104" spans="1:14" s="87" customFormat="1" ht="14.25" customHeight="1">
      <c r="A104" s="80">
        <v>43476</v>
      </c>
      <c r="B104" s="81" t="s">
        <v>32</v>
      </c>
      <c r="C104" s="81" t="s">
        <v>53</v>
      </c>
      <c r="D104" s="82">
        <v>5000</v>
      </c>
      <c r="E104" s="81" t="s">
        <v>1</v>
      </c>
      <c r="F104" s="81">
        <v>214.2</v>
      </c>
      <c r="G104" s="81">
        <v>216.85</v>
      </c>
      <c r="H104" s="81"/>
      <c r="I104" s="83"/>
      <c r="J104" s="84">
        <f t="shared" si="134"/>
        <v>13250.000000000029</v>
      </c>
      <c r="K104" s="85"/>
      <c r="L104" s="85"/>
      <c r="M104" s="85">
        <f t="shared" si="136"/>
        <v>2.6500000000000057</v>
      </c>
      <c r="N104" s="86">
        <f t="shared" si="137"/>
        <v>13250.000000000029</v>
      </c>
    </row>
    <row r="105" spans="1:14" s="87" customFormat="1" ht="14.25" customHeight="1">
      <c r="A105" s="80">
        <v>43475</v>
      </c>
      <c r="B105" s="81" t="s">
        <v>48</v>
      </c>
      <c r="C105" s="81" t="s">
        <v>55</v>
      </c>
      <c r="D105" s="82">
        <v>1000</v>
      </c>
      <c r="E105" s="81" t="s">
        <v>2</v>
      </c>
      <c r="F105" s="81">
        <v>792.5</v>
      </c>
      <c r="G105" s="81">
        <v>784.55</v>
      </c>
      <c r="H105" s="81"/>
      <c r="I105" s="83"/>
      <c r="J105" s="84">
        <f t="shared" ref="J105:J108" si="138">(IF(E105="SHORT",F105-G105,IF(E105="LONG",G105-F105)))*D105</f>
        <v>7950.0000000000455</v>
      </c>
      <c r="K105" s="85"/>
      <c r="L105" s="85"/>
      <c r="M105" s="85">
        <f t="shared" ref="M105:M108" si="139">(K105+J105+L105)/D105</f>
        <v>7.9500000000000455</v>
      </c>
      <c r="N105" s="86">
        <f t="shared" ref="N105:N108" si="140">M105*D105</f>
        <v>7950.0000000000455</v>
      </c>
    </row>
    <row r="106" spans="1:14" s="87" customFormat="1" ht="14.25" customHeight="1">
      <c r="A106" s="80">
        <v>43475</v>
      </c>
      <c r="B106" s="81" t="s">
        <v>4</v>
      </c>
      <c r="C106" s="81" t="s">
        <v>56</v>
      </c>
      <c r="D106" s="82">
        <v>60</v>
      </c>
      <c r="E106" s="81" t="s">
        <v>2</v>
      </c>
      <c r="F106" s="81">
        <v>39550</v>
      </c>
      <c r="G106" s="81">
        <v>39375</v>
      </c>
      <c r="H106" s="81"/>
      <c r="I106" s="83"/>
      <c r="J106" s="84">
        <f t="shared" si="138"/>
        <v>10500</v>
      </c>
      <c r="K106" s="85"/>
      <c r="L106" s="85"/>
      <c r="M106" s="85">
        <f t="shared" si="139"/>
        <v>175</v>
      </c>
      <c r="N106" s="86">
        <f t="shared" si="140"/>
        <v>10500</v>
      </c>
    </row>
    <row r="107" spans="1:14" s="87" customFormat="1" ht="14.25" customHeight="1">
      <c r="A107" s="80">
        <v>43475</v>
      </c>
      <c r="B107" s="81" t="s">
        <v>5</v>
      </c>
      <c r="C107" s="81" t="s">
        <v>55</v>
      </c>
      <c r="D107" s="82">
        <v>20000</v>
      </c>
      <c r="E107" s="81" t="s">
        <v>1</v>
      </c>
      <c r="F107" s="81">
        <v>176.5</v>
      </c>
      <c r="G107" s="81">
        <v>175.8</v>
      </c>
      <c r="H107" s="81"/>
      <c r="I107" s="83"/>
      <c r="J107" s="84">
        <f t="shared" si="138"/>
        <v>-13999.999999999773</v>
      </c>
      <c r="K107" s="85"/>
      <c r="L107" s="85"/>
      <c r="M107" s="85">
        <f t="shared" si="139"/>
        <v>-0.69999999999998863</v>
      </c>
      <c r="N107" s="86">
        <f t="shared" si="140"/>
        <v>-13999.999999999773</v>
      </c>
    </row>
    <row r="108" spans="1:14" s="87" customFormat="1" ht="14.25" customHeight="1">
      <c r="A108" s="80">
        <v>43475</v>
      </c>
      <c r="B108" s="81" t="s">
        <v>31</v>
      </c>
      <c r="C108" s="81" t="s">
        <v>53</v>
      </c>
      <c r="D108" s="82">
        <v>400</v>
      </c>
      <c r="E108" s="81" t="s">
        <v>2</v>
      </c>
      <c r="F108" s="81">
        <v>3648</v>
      </c>
      <c r="G108" s="81">
        <v>3683</v>
      </c>
      <c r="H108" s="81"/>
      <c r="I108" s="83"/>
      <c r="J108" s="84">
        <f t="shared" si="138"/>
        <v>-14000</v>
      </c>
      <c r="K108" s="85"/>
      <c r="L108" s="85"/>
      <c r="M108" s="85">
        <f t="shared" si="139"/>
        <v>-35</v>
      </c>
      <c r="N108" s="86">
        <f t="shared" si="140"/>
        <v>-14000</v>
      </c>
    </row>
    <row r="109" spans="1:14" s="79" customFormat="1" ht="14.25" customHeight="1">
      <c r="A109" s="72">
        <v>43474</v>
      </c>
      <c r="B109" s="73" t="s">
        <v>49</v>
      </c>
      <c r="C109" s="73" t="s">
        <v>55</v>
      </c>
      <c r="D109" s="74">
        <v>20000</v>
      </c>
      <c r="E109" s="73" t="s">
        <v>2</v>
      </c>
      <c r="F109" s="73">
        <v>131.25</v>
      </c>
      <c r="G109" s="73">
        <v>130.4</v>
      </c>
      <c r="H109" s="73">
        <v>129.15</v>
      </c>
      <c r="I109" s="75"/>
      <c r="J109" s="76">
        <f t="shared" ref="J109:J110" si="141">(IF(E109="SHORT",F109-G109,IF(E109="LONG",G109-F109)))*D109</f>
        <v>16999.999999999887</v>
      </c>
      <c r="K109" s="77">
        <f t="shared" ref="K109:K110" si="142">(IF(E109="SHORT",IF(H109="",0,G109-H109),IF(E109="LONG",IF(H109="",0,H109-G109))))*D109</f>
        <v>25000</v>
      </c>
      <c r="L109" s="77"/>
      <c r="M109" s="77">
        <f t="shared" ref="M109:M110" si="143">(K109+J109+L109)/D109</f>
        <v>2.0999999999999943</v>
      </c>
      <c r="N109" s="78">
        <f t="shared" ref="N109:N110" si="144">M109*D109</f>
        <v>41999.999999999884</v>
      </c>
    </row>
    <row r="110" spans="1:14" s="87" customFormat="1" ht="14.25" customHeight="1">
      <c r="A110" s="72">
        <v>43474</v>
      </c>
      <c r="B110" s="73" t="s">
        <v>31</v>
      </c>
      <c r="C110" s="73" t="s">
        <v>53</v>
      </c>
      <c r="D110" s="74">
        <v>400</v>
      </c>
      <c r="E110" s="73" t="s">
        <v>1</v>
      </c>
      <c r="F110" s="73">
        <v>3562</v>
      </c>
      <c r="G110" s="73">
        <v>3607</v>
      </c>
      <c r="H110" s="73">
        <v>3667</v>
      </c>
      <c r="I110" s="75"/>
      <c r="J110" s="76">
        <f t="shared" si="141"/>
        <v>18000</v>
      </c>
      <c r="K110" s="77">
        <f t="shared" si="142"/>
        <v>24000</v>
      </c>
      <c r="L110" s="77"/>
      <c r="M110" s="77">
        <f t="shared" si="143"/>
        <v>105</v>
      </c>
      <c r="N110" s="78">
        <f t="shared" si="144"/>
        <v>42000</v>
      </c>
    </row>
    <row r="111" spans="1:14" s="87" customFormat="1" ht="14.25" customHeight="1">
      <c r="A111" s="80">
        <v>43473</v>
      </c>
      <c r="B111" s="81" t="s">
        <v>0</v>
      </c>
      <c r="C111" s="81" t="s">
        <v>56</v>
      </c>
      <c r="D111" s="82">
        <v>200</v>
      </c>
      <c r="E111" s="81" t="s">
        <v>1</v>
      </c>
      <c r="F111" s="81">
        <v>31644</v>
      </c>
      <c r="G111" s="81">
        <v>31744</v>
      </c>
      <c r="H111" s="81"/>
      <c r="I111" s="83"/>
      <c r="J111" s="84">
        <f t="shared" ref="J111" si="145">(IF(E111="SHORT",F111-G111,IF(E111="LONG",G111-F111)))*D111</f>
        <v>20000</v>
      </c>
      <c r="K111" s="85"/>
      <c r="L111" s="85"/>
      <c r="M111" s="85">
        <f t="shared" ref="M111" si="146">(K111+J111+L111)/D111</f>
        <v>100</v>
      </c>
      <c r="N111" s="86">
        <f t="shared" ref="N111" si="147">M111*D111</f>
        <v>20000</v>
      </c>
    </row>
    <row r="112" spans="1:14" s="87" customFormat="1" ht="14.25" customHeight="1">
      <c r="A112" s="80">
        <v>43472</v>
      </c>
      <c r="B112" s="81" t="s">
        <v>6</v>
      </c>
      <c r="C112" s="81" t="s">
        <v>55</v>
      </c>
      <c r="D112" s="82">
        <v>20000</v>
      </c>
      <c r="E112" s="81" t="s">
        <v>2</v>
      </c>
      <c r="F112" s="81">
        <v>136.25</v>
      </c>
      <c r="G112" s="81">
        <v>135.44999999999999</v>
      </c>
      <c r="H112" s="81"/>
      <c r="I112" s="83"/>
      <c r="J112" s="84">
        <f t="shared" ref="J112:J115" si="148">(IF(E112="SHORT",F112-G112,IF(E112="LONG",G112-F112)))*D112</f>
        <v>16000.000000000227</v>
      </c>
      <c r="K112" s="85"/>
      <c r="L112" s="85"/>
      <c r="M112" s="85">
        <f t="shared" ref="M112:M115" si="149">(K112+J112+L112)/D112</f>
        <v>0.80000000000001137</v>
      </c>
      <c r="N112" s="86">
        <f t="shared" ref="N112:N115" si="150">M112*D112</f>
        <v>16000.000000000227</v>
      </c>
    </row>
    <row r="113" spans="1:14" s="79" customFormat="1" ht="14.25" customHeight="1">
      <c r="A113" s="80">
        <v>43472</v>
      </c>
      <c r="B113" s="81" t="s">
        <v>31</v>
      </c>
      <c r="C113" s="81" t="s">
        <v>53</v>
      </c>
      <c r="D113" s="82">
        <v>400</v>
      </c>
      <c r="E113" s="81" t="s">
        <v>1</v>
      </c>
      <c r="F113" s="81">
        <v>3387</v>
      </c>
      <c r="G113" s="81">
        <v>3432</v>
      </c>
      <c r="H113" s="81"/>
      <c r="I113" s="83"/>
      <c r="J113" s="84">
        <f t="shared" si="148"/>
        <v>18000</v>
      </c>
      <c r="K113" s="85"/>
      <c r="L113" s="85"/>
      <c r="M113" s="85">
        <f t="shared" si="149"/>
        <v>45</v>
      </c>
      <c r="N113" s="86">
        <f t="shared" si="150"/>
        <v>18000</v>
      </c>
    </row>
    <row r="114" spans="1:14" s="79" customFormat="1" ht="14.25" customHeight="1">
      <c r="A114" s="80">
        <v>43472</v>
      </c>
      <c r="B114" s="81" t="s">
        <v>0</v>
      </c>
      <c r="C114" s="81" t="s">
        <v>56</v>
      </c>
      <c r="D114" s="82">
        <v>200</v>
      </c>
      <c r="E114" s="81" t="s">
        <v>1</v>
      </c>
      <c r="F114" s="81">
        <v>31547</v>
      </c>
      <c r="G114" s="81">
        <v>31647</v>
      </c>
      <c r="H114" s="81"/>
      <c r="I114" s="83"/>
      <c r="J114" s="84">
        <f t="shared" si="148"/>
        <v>20000</v>
      </c>
      <c r="K114" s="85"/>
      <c r="L114" s="85"/>
      <c r="M114" s="85">
        <f t="shared" si="149"/>
        <v>100</v>
      </c>
      <c r="N114" s="86">
        <f t="shared" si="150"/>
        <v>20000</v>
      </c>
    </row>
    <row r="115" spans="1:14" s="79" customFormat="1" ht="14.25" customHeight="1">
      <c r="A115" s="80">
        <v>43472</v>
      </c>
      <c r="B115" s="81" t="s">
        <v>32</v>
      </c>
      <c r="C115" s="81" t="s">
        <v>53</v>
      </c>
      <c r="D115" s="82">
        <v>5000</v>
      </c>
      <c r="E115" s="81" t="s">
        <v>1</v>
      </c>
      <c r="F115" s="81">
        <v>206.5</v>
      </c>
      <c r="G115" s="81">
        <v>209.05</v>
      </c>
      <c r="H115" s="81"/>
      <c r="I115" s="83"/>
      <c r="J115" s="84">
        <f t="shared" si="148"/>
        <v>12750.000000000056</v>
      </c>
      <c r="K115" s="85"/>
      <c r="L115" s="85"/>
      <c r="M115" s="85">
        <f t="shared" si="149"/>
        <v>2.5500000000000114</v>
      </c>
      <c r="N115" s="86">
        <f t="shared" si="150"/>
        <v>12750.000000000056</v>
      </c>
    </row>
    <row r="116" spans="1:14" s="87" customFormat="1" ht="14.25" customHeight="1">
      <c r="A116" s="80">
        <v>43469</v>
      </c>
      <c r="B116" s="81" t="s">
        <v>31</v>
      </c>
      <c r="C116" s="81" t="s">
        <v>53</v>
      </c>
      <c r="D116" s="82">
        <v>400</v>
      </c>
      <c r="E116" s="81" t="s">
        <v>1</v>
      </c>
      <c r="F116" s="81">
        <v>3352</v>
      </c>
      <c r="G116" s="81">
        <v>3397</v>
      </c>
      <c r="H116" s="81"/>
      <c r="I116" s="83"/>
      <c r="J116" s="84">
        <f t="shared" ref="J116:J117" si="151">(IF(E116="SHORT",F116-G116,IF(E116="LONG",G116-F116)))*D116</f>
        <v>18000</v>
      </c>
      <c r="K116" s="85"/>
      <c r="L116" s="85"/>
      <c r="M116" s="85">
        <f t="shared" ref="M116:M117" si="152">(K116+J116+L116)/D116</f>
        <v>45</v>
      </c>
      <c r="N116" s="86">
        <f t="shared" ref="N116:N117" si="153">M116*D116</f>
        <v>18000</v>
      </c>
    </row>
    <row r="117" spans="1:14" s="87" customFormat="1" ht="14.25" customHeight="1">
      <c r="A117" s="80">
        <v>43469</v>
      </c>
      <c r="B117" s="81" t="s">
        <v>4</v>
      </c>
      <c r="C117" s="81" t="s">
        <v>56</v>
      </c>
      <c r="D117" s="82">
        <v>60</v>
      </c>
      <c r="E117" s="81" t="s">
        <v>2</v>
      </c>
      <c r="F117" s="81">
        <v>39365</v>
      </c>
      <c r="G117" s="81">
        <v>39231</v>
      </c>
      <c r="H117" s="81"/>
      <c r="I117" s="83"/>
      <c r="J117" s="84">
        <f t="shared" si="151"/>
        <v>8040</v>
      </c>
      <c r="K117" s="85"/>
      <c r="L117" s="85"/>
      <c r="M117" s="85">
        <f t="shared" si="152"/>
        <v>134</v>
      </c>
      <c r="N117" s="86">
        <f t="shared" si="153"/>
        <v>8040</v>
      </c>
    </row>
    <row r="118" spans="1:14" s="87" customFormat="1" ht="14.25" customHeight="1">
      <c r="A118" s="72">
        <v>43468</v>
      </c>
      <c r="B118" s="73" t="s">
        <v>31</v>
      </c>
      <c r="C118" s="73" t="s">
        <v>53</v>
      </c>
      <c r="D118" s="74">
        <v>400</v>
      </c>
      <c r="E118" s="73" t="s">
        <v>1</v>
      </c>
      <c r="F118" s="73">
        <v>3227</v>
      </c>
      <c r="G118" s="73">
        <v>3272</v>
      </c>
      <c r="H118" s="73">
        <v>3332</v>
      </c>
      <c r="I118" s="75"/>
      <c r="J118" s="76">
        <f t="shared" ref="J118:J121" si="154">(IF(E118="SHORT",F118-G118,IF(E118="LONG",G118-F118)))*D118</f>
        <v>18000</v>
      </c>
      <c r="K118" s="77">
        <f t="shared" ref="K118" si="155">(IF(E118="SHORT",IF(H118="",0,G118-H118),IF(E118="LONG",IF(H118="",0,H118-G118))))*D118</f>
        <v>24000</v>
      </c>
      <c r="L118" s="77"/>
      <c r="M118" s="77">
        <f t="shared" ref="M118:M121" si="156">(K118+J118+L118)/D118</f>
        <v>105</v>
      </c>
      <c r="N118" s="78">
        <f t="shared" ref="N118:N121" si="157">M118*D118</f>
        <v>42000</v>
      </c>
    </row>
    <row r="119" spans="1:14" s="87" customFormat="1" ht="15.75" customHeight="1">
      <c r="A119" s="80">
        <v>43468</v>
      </c>
      <c r="B119" s="81" t="s">
        <v>32</v>
      </c>
      <c r="C119" s="81" t="s">
        <v>53</v>
      </c>
      <c r="D119" s="82">
        <v>5000</v>
      </c>
      <c r="E119" s="81" t="s">
        <v>1</v>
      </c>
      <c r="F119" s="81">
        <v>208.4</v>
      </c>
      <c r="G119" s="81">
        <v>206.3</v>
      </c>
      <c r="H119" s="81"/>
      <c r="I119" s="83"/>
      <c r="J119" s="84">
        <f t="shared" si="154"/>
        <v>-10499.999999999971</v>
      </c>
      <c r="K119" s="85"/>
      <c r="L119" s="85"/>
      <c r="M119" s="85">
        <f t="shared" si="156"/>
        <v>-2.0999999999999943</v>
      </c>
      <c r="N119" s="86">
        <f t="shared" si="157"/>
        <v>-10499.999999999971</v>
      </c>
    </row>
    <row r="120" spans="1:14" s="87" customFormat="1">
      <c r="A120" s="80">
        <v>43468</v>
      </c>
      <c r="B120" s="81" t="s">
        <v>3</v>
      </c>
      <c r="C120" s="81" t="s">
        <v>55</v>
      </c>
      <c r="D120" s="82">
        <v>4000</v>
      </c>
      <c r="E120" s="81" t="s">
        <v>1</v>
      </c>
      <c r="F120" s="81">
        <v>409.2</v>
      </c>
      <c r="G120" s="81">
        <v>405.1</v>
      </c>
      <c r="H120" s="81"/>
      <c r="I120" s="83"/>
      <c r="J120" s="84">
        <f t="shared" si="154"/>
        <v>-16399.999999999862</v>
      </c>
      <c r="K120" s="85"/>
      <c r="L120" s="85"/>
      <c r="M120" s="85">
        <f t="shared" si="156"/>
        <v>-4.099999999999965</v>
      </c>
      <c r="N120" s="86">
        <f t="shared" si="157"/>
        <v>-16399.999999999862</v>
      </c>
    </row>
    <row r="121" spans="1:14" s="79" customFormat="1" ht="14.25" customHeight="1">
      <c r="A121" s="80">
        <v>43468</v>
      </c>
      <c r="B121" s="81" t="s">
        <v>6</v>
      </c>
      <c r="C121" s="81" t="s">
        <v>55</v>
      </c>
      <c r="D121" s="82">
        <v>20000</v>
      </c>
      <c r="E121" s="81" t="s">
        <v>1</v>
      </c>
      <c r="F121" s="81">
        <v>138.4</v>
      </c>
      <c r="G121" s="81">
        <v>137.69999999999999</v>
      </c>
      <c r="H121" s="81"/>
      <c r="I121" s="83"/>
      <c r="J121" s="84">
        <f t="shared" si="154"/>
        <v>-14000.000000000342</v>
      </c>
      <c r="K121" s="85"/>
      <c r="L121" s="85"/>
      <c r="M121" s="85">
        <f t="shared" si="156"/>
        <v>-0.70000000000001705</v>
      </c>
      <c r="N121" s="86">
        <f t="shared" si="157"/>
        <v>-14000.000000000342</v>
      </c>
    </row>
    <row r="122" spans="1:14" s="87" customFormat="1" ht="14.25" customHeight="1">
      <c r="A122" s="72">
        <v>43467</v>
      </c>
      <c r="B122" s="73" t="s">
        <v>32</v>
      </c>
      <c r="C122" s="73" t="s">
        <v>53</v>
      </c>
      <c r="D122" s="74">
        <v>5000</v>
      </c>
      <c r="E122" s="73" t="s">
        <v>2</v>
      </c>
      <c r="F122" s="73">
        <v>210.4</v>
      </c>
      <c r="G122" s="73">
        <v>207.75</v>
      </c>
      <c r="H122" s="73">
        <v>204.65</v>
      </c>
      <c r="I122" s="75"/>
      <c r="J122" s="76">
        <f t="shared" ref="J122:J124" si="158">(IF(E122="SHORT",F122-G122,IF(E122="LONG",G122-F122)))*D122</f>
        <v>13250.000000000029</v>
      </c>
      <c r="K122" s="77">
        <f t="shared" ref="K122:K124" si="159">(IF(E122="SHORT",IF(H122="",0,G122-H122),IF(E122="LONG",IF(H122="",0,H122-G122))))*D122</f>
        <v>15499.999999999971</v>
      </c>
      <c r="L122" s="77"/>
      <c r="M122" s="77">
        <f t="shared" ref="M122:M124" si="160">(K122+J122+L122)/D122</f>
        <v>5.75</v>
      </c>
      <c r="N122" s="78">
        <f t="shared" ref="N122:N124" si="161">M122*D122</f>
        <v>28750</v>
      </c>
    </row>
    <row r="123" spans="1:14" s="87" customFormat="1" ht="14.25" customHeight="1">
      <c r="A123" s="72">
        <v>43467</v>
      </c>
      <c r="B123" s="73" t="s">
        <v>31</v>
      </c>
      <c r="C123" s="73" t="s">
        <v>53</v>
      </c>
      <c r="D123" s="74">
        <v>400</v>
      </c>
      <c r="E123" s="73" t="s">
        <v>1</v>
      </c>
      <c r="F123" s="73">
        <v>3157</v>
      </c>
      <c r="G123" s="73">
        <v>3202</v>
      </c>
      <c r="H123" s="73">
        <v>3262</v>
      </c>
      <c r="I123" s="75"/>
      <c r="J123" s="76">
        <f t="shared" si="158"/>
        <v>18000</v>
      </c>
      <c r="K123" s="77">
        <f t="shared" si="159"/>
        <v>24000</v>
      </c>
      <c r="L123" s="77"/>
      <c r="M123" s="77">
        <f t="shared" si="160"/>
        <v>105</v>
      </c>
      <c r="N123" s="78">
        <f t="shared" si="161"/>
        <v>42000</v>
      </c>
    </row>
    <row r="124" spans="1:14" s="87" customFormat="1" ht="14.25" customHeight="1">
      <c r="A124" s="72">
        <v>43467</v>
      </c>
      <c r="B124" s="73" t="s">
        <v>4</v>
      </c>
      <c r="C124" s="73" t="s">
        <v>56</v>
      </c>
      <c r="D124" s="74">
        <v>60</v>
      </c>
      <c r="E124" s="73" t="s">
        <v>1</v>
      </c>
      <c r="F124" s="73">
        <v>38912</v>
      </c>
      <c r="G124" s="73">
        <v>39087</v>
      </c>
      <c r="H124" s="73">
        <v>39312</v>
      </c>
      <c r="I124" s="75"/>
      <c r="J124" s="76">
        <f t="shared" si="158"/>
        <v>10500</v>
      </c>
      <c r="K124" s="77">
        <f t="shared" si="159"/>
        <v>13500</v>
      </c>
      <c r="L124" s="77"/>
      <c r="M124" s="77">
        <f t="shared" si="160"/>
        <v>400</v>
      </c>
      <c r="N124" s="78">
        <f t="shared" si="161"/>
        <v>24000</v>
      </c>
    </row>
    <row r="125" spans="1:14" s="87" customFormat="1" ht="14.25" customHeight="1">
      <c r="A125" s="80">
        <v>43465</v>
      </c>
      <c r="B125" s="81" t="s">
        <v>31</v>
      </c>
      <c r="C125" s="81" t="s">
        <v>53</v>
      </c>
      <c r="D125" s="82">
        <v>400</v>
      </c>
      <c r="E125" s="81" t="s">
        <v>2</v>
      </c>
      <c r="F125" s="81">
        <v>3219</v>
      </c>
      <c r="G125" s="81">
        <v>3254</v>
      </c>
      <c r="H125" s="81"/>
      <c r="I125" s="83"/>
      <c r="J125" s="84">
        <f t="shared" ref="J125:J126" si="162">(IF(E125="SHORT",F125-G125,IF(E125="LONG",G125-F125)))*D125</f>
        <v>-14000</v>
      </c>
      <c r="K125" s="85"/>
      <c r="L125" s="85"/>
      <c r="M125" s="85">
        <f t="shared" ref="M125:M126" si="163">(K125+J125+L125)/D125</f>
        <v>-35</v>
      </c>
      <c r="N125" s="86">
        <f t="shared" ref="N125:N126" si="164">M125*D125</f>
        <v>-14000</v>
      </c>
    </row>
    <row r="126" spans="1:14" s="87" customFormat="1" ht="14.25" customHeight="1">
      <c r="A126" s="80">
        <v>43465</v>
      </c>
      <c r="B126" s="81" t="s">
        <v>5</v>
      </c>
      <c r="C126" s="81" t="s">
        <v>55</v>
      </c>
      <c r="D126" s="82">
        <v>20000</v>
      </c>
      <c r="E126" s="81" t="s">
        <v>2</v>
      </c>
      <c r="F126" s="81">
        <v>174.85</v>
      </c>
      <c r="G126" s="81">
        <v>174</v>
      </c>
      <c r="H126" s="81"/>
      <c r="I126" s="83"/>
      <c r="J126" s="84">
        <f t="shared" si="162"/>
        <v>16999.999999999887</v>
      </c>
      <c r="K126" s="85"/>
      <c r="L126" s="85"/>
      <c r="M126" s="85">
        <f t="shared" si="163"/>
        <v>0.84999999999999432</v>
      </c>
      <c r="N126" s="86">
        <f t="shared" si="164"/>
        <v>16999.999999999887</v>
      </c>
    </row>
    <row r="127" spans="1:14" s="79" customFormat="1" ht="14.25" customHeight="1">
      <c r="A127" s="80">
        <v>43462</v>
      </c>
      <c r="B127" s="81" t="s">
        <v>3</v>
      </c>
      <c r="C127" s="81" t="s">
        <v>55</v>
      </c>
      <c r="D127" s="82">
        <v>4000</v>
      </c>
      <c r="E127" s="81" t="s">
        <v>1</v>
      </c>
      <c r="F127" s="81">
        <v>419.9</v>
      </c>
      <c r="G127" s="81">
        <v>424.7</v>
      </c>
      <c r="H127" s="81"/>
      <c r="I127" s="83"/>
      <c r="J127" s="84">
        <f t="shared" ref="J127:J130" si="165">(IF(E127="SHORT",F127-G127,IF(E127="LONG",G127-F127)))*D127</f>
        <v>19200.000000000044</v>
      </c>
      <c r="K127" s="85"/>
      <c r="L127" s="85"/>
      <c r="M127" s="85">
        <f t="shared" ref="M127:M130" si="166">(K127+J127+L127)/D127</f>
        <v>4.8000000000000105</v>
      </c>
      <c r="N127" s="86">
        <f t="shared" ref="N127:N130" si="167">M127*D127</f>
        <v>19200.000000000044</v>
      </c>
    </row>
    <row r="128" spans="1:14" s="87" customFormat="1" ht="14.25" customHeight="1">
      <c r="A128" s="80">
        <v>43462</v>
      </c>
      <c r="B128" s="81" t="s">
        <v>31</v>
      </c>
      <c r="C128" s="81" t="s">
        <v>53</v>
      </c>
      <c r="D128" s="82">
        <v>400</v>
      </c>
      <c r="E128" s="81" t="s">
        <v>2</v>
      </c>
      <c r="F128" s="81">
        <v>3170</v>
      </c>
      <c r="G128" s="81">
        <v>3125</v>
      </c>
      <c r="H128" s="81"/>
      <c r="I128" s="83"/>
      <c r="J128" s="84">
        <f t="shared" si="165"/>
        <v>18000</v>
      </c>
      <c r="K128" s="85"/>
      <c r="L128" s="85"/>
      <c r="M128" s="85">
        <f t="shared" si="166"/>
        <v>45</v>
      </c>
      <c r="N128" s="86">
        <f t="shared" si="167"/>
        <v>18000</v>
      </c>
    </row>
    <row r="129" spans="1:14" s="87" customFormat="1" ht="14.25" customHeight="1">
      <c r="A129" s="80">
        <v>43462</v>
      </c>
      <c r="B129" s="81" t="s">
        <v>31</v>
      </c>
      <c r="C129" s="81" t="s">
        <v>53</v>
      </c>
      <c r="D129" s="82">
        <v>400</v>
      </c>
      <c r="E129" s="81" t="s">
        <v>1</v>
      </c>
      <c r="F129" s="81">
        <v>3220</v>
      </c>
      <c r="G129" s="81">
        <v>3198</v>
      </c>
      <c r="H129" s="81"/>
      <c r="I129" s="83"/>
      <c r="J129" s="84">
        <f t="shared" si="165"/>
        <v>-8800</v>
      </c>
      <c r="K129" s="85"/>
      <c r="L129" s="85"/>
      <c r="M129" s="85">
        <f t="shared" si="166"/>
        <v>-22</v>
      </c>
      <c r="N129" s="86">
        <f t="shared" si="167"/>
        <v>-8800</v>
      </c>
    </row>
    <row r="130" spans="1:14" s="87" customFormat="1" ht="14.25" customHeight="1">
      <c r="A130" s="72">
        <v>43462</v>
      </c>
      <c r="B130" s="73" t="s">
        <v>5</v>
      </c>
      <c r="C130" s="73" t="s">
        <v>55</v>
      </c>
      <c r="D130" s="74">
        <v>20000</v>
      </c>
      <c r="E130" s="73" t="s">
        <v>2</v>
      </c>
      <c r="F130" s="73">
        <v>179</v>
      </c>
      <c r="G130" s="73">
        <v>178.15</v>
      </c>
      <c r="H130" s="73">
        <v>176.9</v>
      </c>
      <c r="I130" s="75"/>
      <c r="J130" s="76">
        <f t="shared" si="165"/>
        <v>16999.999999999887</v>
      </c>
      <c r="K130" s="77">
        <f t="shared" ref="K130" si="168">(IF(E130="SHORT",IF(H130="",0,G130-H130),IF(E130="LONG",IF(H130="",0,H130-G130))))*D130</f>
        <v>25000</v>
      </c>
      <c r="L130" s="77"/>
      <c r="M130" s="77">
        <f t="shared" si="166"/>
        <v>2.0999999999999943</v>
      </c>
      <c r="N130" s="78">
        <f t="shared" si="167"/>
        <v>41999.999999999884</v>
      </c>
    </row>
    <row r="131" spans="1:14" s="79" customFormat="1" ht="14.25" customHeight="1">
      <c r="A131" s="80">
        <v>43461</v>
      </c>
      <c r="B131" s="81" t="s">
        <v>0</v>
      </c>
      <c r="C131" s="81" t="s">
        <v>56</v>
      </c>
      <c r="D131" s="82">
        <v>200</v>
      </c>
      <c r="E131" s="81" t="s">
        <v>1</v>
      </c>
      <c r="F131" s="81">
        <v>31620</v>
      </c>
      <c r="G131" s="81">
        <v>31720</v>
      </c>
      <c r="H131" s="81"/>
      <c r="I131" s="83"/>
      <c r="J131" s="84">
        <f t="shared" ref="J131:J135" si="169">(IF(E131="SHORT",F131-G131,IF(E131="LONG",G131-F131)))*D131</f>
        <v>20000</v>
      </c>
      <c r="K131" s="85"/>
      <c r="L131" s="85"/>
      <c r="M131" s="85">
        <f t="shared" ref="M131:M135" si="170">(K131+J131+L131)/D131</f>
        <v>100</v>
      </c>
      <c r="N131" s="86">
        <f t="shared" ref="N131:N135" si="171">M131*D131</f>
        <v>20000</v>
      </c>
    </row>
    <row r="132" spans="1:14" s="87" customFormat="1" ht="14.25" customHeight="1">
      <c r="A132" s="80">
        <v>43461</v>
      </c>
      <c r="B132" s="81" t="s">
        <v>3</v>
      </c>
      <c r="C132" s="81" t="s">
        <v>55</v>
      </c>
      <c r="D132" s="82">
        <v>4000</v>
      </c>
      <c r="E132" s="81" t="s">
        <v>2</v>
      </c>
      <c r="F132" s="81">
        <v>420.4</v>
      </c>
      <c r="G132" s="81">
        <v>415.2</v>
      </c>
      <c r="H132" s="81"/>
      <c r="I132" s="83"/>
      <c r="J132" s="84">
        <f t="shared" si="169"/>
        <v>20799.999999999956</v>
      </c>
      <c r="K132" s="85"/>
      <c r="L132" s="85"/>
      <c r="M132" s="85">
        <f t="shared" si="170"/>
        <v>5.1999999999999895</v>
      </c>
      <c r="N132" s="86">
        <f t="shared" si="171"/>
        <v>20799.999999999956</v>
      </c>
    </row>
    <row r="133" spans="1:14" s="79" customFormat="1" ht="14.25" customHeight="1">
      <c r="A133" s="80">
        <v>43461</v>
      </c>
      <c r="B133" s="81" t="s">
        <v>4</v>
      </c>
      <c r="C133" s="81" t="s">
        <v>56</v>
      </c>
      <c r="D133" s="82">
        <v>60</v>
      </c>
      <c r="E133" s="81" t="s">
        <v>2</v>
      </c>
      <c r="F133" s="81">
        <v>38200</v>
      </c>
      <c r="G133" s="81">
        <v>38325</v>
      </c>
      <c r="H133" s="81"/>
      <c r="I133" s="83"/>
      <c r="J133" s="84">
        <f t="shared" si="169"/>
        <v>-7500</v>
      </c>
      <c r="K133" s="85"/>
      <c r="L133" s="85"/>
      <c r="M133" s="85">
        <f t="shared" si="170"/>
        <v>-125</v>
      </c>
      <c r="N133" s="86">
        <f t="shared" si="171"/>
        <v>-7500</v>
      </c>
    </row>
    <row r="134" spans="1:14" s="87" customFormat="1" ht="14.25" customHeight="1">
      <c r="A134" s="80">
        <v>43461</v>
      </c>
      <c r="B134" s="81" t="s">
        <v>31</v>
      </c>
      <c r="C134" s="81" t="s">
        <v>53</v>
      </c>
      <c r="D134" s="82">
        <v>400</v>
      </c>
      <c r="E134" s="81" t="s">
        <v>2</v>
      </c>
      <c r="F134" s="81">
        <v>3245</v>
      </c>
      <c r="G134" s="81">
        <v>3200</v>
      </c>
      <c r="H134" s="81"/>
      <c r="I134" s="83"/>
      <c r="J134" s="84">
        <f t="shared" si="169"/>
        <v>18000</v>
      </c>
      <c r="K134" s="85"/>
      <c r="L134" s="85"/>
      <c r="M134" s="85">
        <f t="shared" si="170"/>
        <v>45</v>
      </c>
      <c r="N134" s="86">
        <f t="shared" si="171"/>
        <v>18000</v>
      </c>
    </row>
    <row r="135" spans="1:14" s="87" customFormat="1" ht="14.25" customHeight="1">
      <c r="A135" s="80">
        <v>43461</v>
      </c>
      <c r="B135" s="81" t="s">
        <v>32</v>
      </c>
      <c r="C135" s="81" t="s">
        <v>53</v>
      </c>
      <c r="D135" s="82">
        <v>5000</v>
      </c>
      <c r="E135" s="81" t="s">
        <v>2</v>
      </c>
      <c r="F135" s="81">
        <v>240.15</v>
      </c>
      <c r="G135" s="81">
        <v>242.55</v>
      </c>
      <c r="H135" s="81"/>
      <c r="I135" s="83"/>
      <c r="J135" s="84">
        <f t="shared" si="169"/>
        <v>-12000.000000000029</v>
      </c>
      <c r="K135" s="85"/>
      <c r="L135" s="85"/>
      <c r="M135" s="85">
        <f t="shared" si="170"/>
        <v>-2.4000000000000057</v>
      </c>
      <c r="N135" s="86">
        <f t="shared" si="171"/>
        <v>-12000.000000000029</v>
      </c>
    </row>
    <row r="136" spans="1:14" s="87" customFormat="1" ht="14.25" customHeight="1">
      <c r="A136" s="72">
        <v>43460</v>
      </c>
      <c r="B136" s="73" t="s">
        <v>31</v>
      </c>
      <c r="C136" s="73" t="s">
        <v>53</v>
      </c>
      <c r="D136" s="74">
        <v>400</v>
      </c>
      <c r="E136" s="73" t="s">
        <v>1</v>
      </c>
      <c r="F136" s="73">
        <v>3038</v>
      </c>
      <c r="G136" s="73">
        <v>3083</v>
      </c>
      <c r="H136" s="73">
        <v>3143</v>
      </c>
      <c r="I136" s="75"/>
      <c r="J136" s="76">
        <f t="shared" ref="J136:J138" si="172">(IF(E136="SHORT",F136-G136,IF(E136="LONG",G136-F136)))*D136</f>
        <v>18000</v>
      </c>
      <c r="K136" s="77">
        <f t="shared" ref="K136" si="173">(IF(E136="SHORT",IF(H136="",0,G136-H136),IF(E136="LONG",IF(H136="",0,H136-G136))))*D136</f>
        <v>24000</v>
      </c>
      <c r="L136" s="77"/>
      <c r="M136" s="77">
        <f t="shared" ref="M136:M138" si="174">(K136+J136+L136)/D136</f>
        <v>105</v>
      </c>
      <c r="N136" s="78">
        <f t="shared" ref="N136:N138" si="175">M136*D136</f>
        <v>42000</v>
      </c>
    </row>
    <row r="137" spans="1:14" s="87" customFormat="1" ht="14.25" customHeight="1">
      <c r="A137" s="80">
        <v>43460</v>
      </c>
      <c r="B137" s="81" t="s">
        <v>6</v>
      </c>
      <c r="C137" s="81" t="s">
        <v>55</v>
      </c>
      <c r="D137" s="82">
        <v>20000</v>
      </c>
      <c r="E137" s="81" t="s">
        <v>1</v>
      </c>
      <c r="F137" s="81">
        <v>139.15</v>
      </c>
      <c r="G137" s="81">
        <v>140</v>
      </c>
      <c r="H137" s="81"/>
      <c r="I137" s="83"/>
      <c r="J137" s="84">
        <f t="shared" si="172"/>
        <v>16999.999999999887</v>
      </c>
      <c r="K137" s="85"/>
      <c r="L137" s="85"/>
      <c r="M137" s="85">
        <f t="shared" si="174"/>
        <v>0.84999999999999432</v>
      </c>
      <c r="N137" s="86">
        <f t="shared" si="175"/>
        <v>16999.999999999887</v>
      </c>
    </row>
    <row r="138" spans="1:14" s="87" customFormat="1" ht="14.25" customHeight="1">
      <c r="A138" s="80">
        <v>43460</v>
      </c>
      <c r="B138" s="81" t="s">
        <v>5</v>
      </c>
      <c r="C138" s="81" t="s">
        <v>55</v>
      </c>
      <c r="D138" s="82">
        <v>20000</v>
      </c>
      <c r="E138" s="81" t="s">
        <v>2</v>
      </c>
      <c r="F138" s="81">
        <v>176.65</v>
      </c>
      <c r="G138" s="81">
        <v>177.35</v>
      </c>
      <c r="H138" s="81"/>
      <c r="I138" s="83"/>
      <c r="J138" s="84">
        <f t="shared" si="172"/>
        <v>-13999.999999999773</v>
      </c>
      <c r="K138" s="85"/>
      <c r="L138" s="85"/>
      <c r="M138" s="85">
        <f t="shared" si="174"/>
        <v>-0.69999999999998863</v>
      </c>
      <c r="N138" s="86">
        <f t="shared" si="175"/>
        <v>-13999.999999999773</v>
      </c>
    </row>
    <row r="139" spans="1:14" s="87" customFormat="1" ht="14.25" customHeight="1">
      <c r="A139" s="80">
        <v>43458</v>
      </c>
      <c r="B139" s="81" t="s">
        <v>0</v>
      </c>
      <c r="C139" s="81" t="s">
        <v>56</v>
      </c>
      <c r="D139" s="82">
        <v>200</v>
      </c>
      <c r="E139" s="81" t="s">
        <v>2</v>
      </c>
      <c r="F139" s="81">
        <v>31330</v>
      </c>
      <c r="G139" s="81">
        <v>31410</v>
      </c>
      <c r="H139" s="81"/>
      <c r="I139" s="83"/>
      <c r="J139" s="84">
        <f t="shared" ref="J139:J142" si="176">(IF(E139="SHORT",F139-G139,IF(E139="LONG",G139-F139)))*D139</f>
        <v>-16000</v>
      </c>
      <c r="K139" s="85"/>
      <c r="L139" s="85"/>
      <c r="M139" s="85">
        <f t="shared" ref="M139:M142" si="177">(K139+J139+L139)/D139</f>
        <v>-80</v>
      </c>
      <c r="N139" s="86">
        <f t="shared" ref="N139:N142" si="178">M139*D139</f>
        <v>-16000</v>
      </c>
    </row>
    <row r="140" spans="1:14" s="87" customFormat="1" ht="14.25" customHeight="1">
      <c r="A140" s="72">
        <v>43458</v>
      </c>
      <c r="B140" s="73" t="s">
        <v>32</v>
      </c>
      <c r="C140" s="73" t="s">
        <v>53</v>
      </c>
      <c r="D140" s="74">
        <v>5000</v>
      </c>
      <c r="E140" s="73" t="s">
        <v>2</v>
      </c>
      <c r="F140" s="73">
        <v>264.75</v>
      </c>
      <c r="G140" s="73">
        <v>260.75</v>
      </c>
      <c r="H140" s="73">
        <v>256.2</v>
      </c>
      <c r="I140" s="75"/>
      <c r="J140" s="76">
        <f t="shared" si="176"/>
        <v>20000</v>
      </c>
      <c r="K140" s="77">
        <f t="shared" ref="K140:K142" si="179">(IF(E140="SHORT",IF(H140="",0,G140-H140),IF(E140="LONG",IF(H140="",0,H140-G140))))*D140</f>
        <v>22750.000000000058</v>
      </c>
      <c r="L140" s="77"/>
      <c r="M140" s="77">
        <f t="shared" si="177"/>
        <v>8.5500000000000114</v>
      </c>
      <c r="N140" s="78">
        <f t="shared" si="178"/>
        <v>42750.000000000058</v>
      </c>
    </row>
    <row r="141" spans="1:14" s="87" customFormat="1" ht="14.25" customHeight="1">
      <c r="A141" s="80">
        <v>43458</v>
      </c>
      <c r="B141" s="81" t="s">
        <v>5</v>
      </c>
      <c r="C141" s="81" t="s">
        <v>55</v>
      </c>
      <c r="D141" s="82">
        <v>20000</v>
      </c>
      <c r="E141" s="81" t="s">
        <v>2</v>
      </c>
      <c r="F141" s="81">
        <v>177.9</v>
      </c>
      <c r="G141" s="81">
        <v>177.05</v>
      </c>
      <c r="H141" s="81"/>
      <c r="I141" s="83"/>
      <c r="J141" s="84">
        <f t="shared" si="176"/>
        <v>16999.999999999887</v>
      </c>
      <c r="K141" s="85"/>
      <c r="L141" s="85"/>
      <c r="M141" s="85">
        <f t="shared" si="177"/>
        <v>0.84999999999999432</v>
      </c>
      <c r="N141" s="86">
        <f t="shared" si="178"/>
        <v>16999.999999999887</v>
      </c>
    </row>
    <row r="142" spans="1:14" s="87" customFormat="1" ht="14.25" customHeight="1">
      <c r="A142" s="72">
        <v>43458</v>
      </c>
      <c r="B142" s="73" t="s">
        <v>31</v>
      </c>
      <c r="C142" s="73" t="s">
        <v>53</v>
      </c>
      <c r="D142" s="74">
        <v>400</v>
      </c>
      <c r="E142" s="73" t="s">
        <v>2</v>
      </c>
      <c r="F142" s="73">
        <v>3235</v>
      </c>
      <c r="G142" s="73">
        <v>3190</v>
      </c>
      <c r="H142" s="73">
        <v>3130</v>
      </c>
      <c r="I142" s="75"/>
      <c r="J142" s="76">
        <f t="shared" si="176"/>
        <v>18000</v>
      </c>
      <c r="K142" s="77">
        <f t="shared" si="179"/>
        <v>24000</v>
      </c>
      <c r="L142" s="77"/>
      <c r="M142" s="77">
        <f t="shared" si="177"/>
        <v>105</v>
      </c>
      <c r="N142" s="78">
        <f t="shared" si="178"/>
        <v>42000</v>
      </c>
    </row>
    <row r="143" spans="1:14" s="79" customFormat="1" ht="14.25" customHeight="1">
      <c r="A143" s="80">
        <v>43455</v>
      </c>
      <c r="B143" s="81" t="s">
        <v>31</v>
      </c>
      <c r="C143" s="81" t="s">
        <v>53</v>
      </c>
      <c r="D143" s="82">
        <v>400</v>
      </c>
      <c r="E143" s="81" t="s">
        <v>1</v>
      </c>
      <c r="F143" s="81">
        <v>3255</v>
      </c>
      <c r="G143" s="81">
        <v>3220</v>
      </c>
      <c r="H143" s="81"/>
      <c r="I143" s="83"/>
      <c r="J143" s="84">
        <f t="shared" ref="J143" si="180">(IF(E143="SHORT",F143-G143,IF(E143="LONG",G143-F143)))*D143</f>
        <v>-14000</v>
      </c>
      <c r="K143" s="85"/>
      <c r="L143" s="85"/>
      <c r="M143" s="85">
        <f t="shared" ref="M143" si="181">(K143+J143+L143)/D143</f>
        <v>-35</v>
      </c>
      <c r="N143" s="86">
        <f t="shared" ref="N143" si="182">M143*D143</f>
        <v>-14000</v>
      </c>
    </row>
    <row r="144" spans="1:14" s="79" customFormat="1" ht="14.25" customHeight="1">
      <c r="A144" s="80">
        <v>43454</v>
      </c>
      <c r="B144" s="81" t="s">
        <v>5</v>
      </c>
      <c r="C144" s="81" t="s">
        <v>55</v>
      </c>
      <c r="D144" s="82">
        <v>20000</v>
      </c>
      <c r="E144" s="81" t="s">
        <v>1</v>
      </c>
      <c r="F144" s="81">
        <v>180.65</v>
      </c>
      <c r="G144" s="81">
        <v>181.5</v>
      </c>
      <c r="H144" s="81"/>
      <c r="I144" s="83"/>
      <c r="J144" s="84">
        <f t="shared" ref="J144:J146" si="183">(IF(E144="SHORT",F144-G144,IF(E144="LONG",G144-F144)))*D144</f>
        <v>16999.999999999887</v>
      </c>
      <c r="K144" s="85"/>
      <c r="L144" s="85"/>
      <c r="M144" s="85">
        <f t="shared" ref="M144:M146" si="184">(K144+J144+L144)/D144</f>
        <v>0.84999999999999432</v>
      </c>
      <c r="N144" s="86">
        <f t="shared" ref="N144:N146" si="185">M144*D144</f>
        <v>16999.999999999887</v>
      </c>
    </row>
    <row r="145" spans="1:14" s="79" customFormat="1" ht="14.25" customHeight="1">
      <c r="A145" s="80">
        <v>43454</v>
      </c>
      <c r="B145" s="81" t="s">
        <v>31</v>
      </c>
      <c r="C145" s="81" t="s">
        <v>53</v>
      </c>
      <c r="D145" s="82">
        <v>400</v>
      </c>
      <c r="E145" s="81" t="s">
        <v>2</v>
      </c>
      <c r="F145" s="81">
        <v>3290</v>
      </c>
      <c r="G145" s="81">
        <v>3245</v>
      </c>
      <c r="H145" s="81"/>
      <c r="I145" s="83"/>
      <c r="J145" s="84">
        <f t="shared" si="183"/>
        <v>18000</v>
      </c>
      <c r="K145" s="85"/>
      <c r="L145" s="85"/>
      <c r="M145" s="85">
        <f t="shared" si="184"/>
        <v>45</v>
      </c>
      <c r="N145" s="86">
        <f t="shared" si="185"/>
        <v>18000</v>
      </c>
    </row>
    <row r="146" spans="1:14" s="87" customFormat="1" ht="14.25" customHeight="1">
      <c r="A146" s="80">
        <v>43454</v>
      </c>
      <c r="B146" s="81" t="s">
        <v>4</v>
      </c>
      <c r="C146" s="81" t="s">
        <v>56</v>
      </c>
      <c r="D146" s="82">
        <v>60</v>
      </c>
      <c r="E146" s="81" t="s">
        <v>1</v>
      </c>
      <c r="F146" s="81">
        <v>37458</v>
      </c>
      <c r="G146" s="81">
        <v>37333</v>
      </c>
      <c r="H146" s="81"/>
      <c r="I146" s="83"/>
      <c r="J146" s="84">
        <f t="shared" si="183"/>
        <v>-7500</v>
      </c>
      <c r="K146" s="85"/>
      <c r="L146" s="85"/>
      <c r="M146" s="85">
        <f t="shared" si="184"/>
        <v>-125</v>
      </c>
      <c r="N146" s="86">
        <f t="shared" si="185"/>
        <v>-7500</v>
      </c>
    </row>
    <row r="147" spans="1:14" s="87" customFormat="1" ht="14.25" customHeight="1">
      <c r="A147" s="80">
        <v>43453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3315</v>
      </c>
      <c r="G147" s="81">
        <v>3275</v>
      </c>
      <c r="H147" s="81"/>
      <c r="I147" s="83"/>
      <c r="J147" s="84">
        <f t="shared" ref="J147:J151" si="186">(IF(E147="SHORT",F147-G147,IF(E147="LONG",G147-F147)))*D147</f>
        <v>16000</v>
      </c>
      <c r="K147" s="85"/>
      <c r="L147" s="85"/>
      <c r="M147" s="85">
        <f t="shared" ref="M147:M151" si="187">(K147+J147+L147)/D147</f>
        <v>40</v>
      </c>
      <c r="N147" s="86">
        <f t="shared" ref="N147:N151" si="188">M147*D147</f>
        <v>16000</v>
      </c>
    </row>
    <row r="148" spans="1:14" s="87" customFormat="1" ht="14.25" customHeight="1">
      <c r="A148" s="80">
        <v>43453</v>
      </c>
      <c r="B148" s="81" t="s">
        <v>6</v>
      </c>
      <c r="C148" s="81" t="s">
        <v>55</v>
      </c>
      <c r="D148" s="82">
        <v>20000</v>
      </c>
      <c r="E148" s="81" t="s">
        <v>1</v>
      </c>
      <c r="F148" s="81">
        <v>138.15</v>
      </c>
      <c r="G148" s="81">
        <v>137.44999999999999</v>
      </c>
      <c r="H148" s="81"/>
      <c r="I148" s="83"/>
      <c r="J148" s="84">
        <f t="shared" si="186"/>
        <v>-14000.000000000342</v>
      </c>
      <c r="K148" s="85"/>
      <c r="L148" s="85"/>
      <c r="M148" s="85">
        <f t="shared" si="187"/>
        <v>-0.70000000000001705</v>
      </c>
      <c r="N148" s="86">
        <f t="shared" si="188"/>
        <v>-14000.000000000342</v>
      </c>
    </row>
    <row r="149" spans="1:14" s="87" customFormat="1" ht="14.25" customHeight="1">
      <c r="A149" s="80">
        <v>43453</v>
      </c>
      <c r="B149" s="81" t="s">
        <v>0</v>
      </c>
      <c r="C149" s="81" t="s">
        <v>56</v>
      </c>
      <c r="D149" s="82">
        <v>200</v>
      </c>
      <c r="E149" s="81" t="s">
        <v>1</v>
      </c>
      <c r="F149" s="81">
        <v>31168</v>
      </c>
      <c r="G149" s="81">
        <v>31088</v>
      </c>
      <c r="H149" s="81"/>
      <c r="I149" s="83"/>
      <c r="J149" s="84">
        <f t="shared" si="186"/>
        <v>-16000</v>
      </c>
      <c r="K149" s="85"/>
      <c r="L149" s="85"/>
      <c r="M149" s="85">
        <f t="shared" si="187"/>
        <v>-80</v>
      </c>
      <c r="N149" s="86">
        <f t="shared" si="188"/>
        <v>-16000</v>
      </c>
    </row>
    <row r="150" spans="1:14" s="87" customFormat="1" ht="14.25" customHeight="1">
      <c r="A150" s="80">
        <v>43453</v>
      </c>
      <c r="B150" s="81" t="s">
        <v>3</v>
      </c>
      <c r="C150" s="81" t="s">
        <v>55</v>
      </c>
      <c r="D150" s="82">
        <v>4000</v>
      </c>
      <c r="E150" s="81" t="s">
        <v>1</v>
      </c>
      <c r="F150" s="81">
        <v>419.8</v>
      </c>
      <c r="G150" s="81">
        <v>425.05</v>
      </c>
      <c r="H150" s="81"/>
      <c r="I150" s="83"/>
      <c r="J150" s="84">
        <f t="shared" si="186"/>
        <v>21000</v>
      </c>
      <c r="K150" s="85"/>
      <c r="L150" s="85"/>
      <c r="M150" s="85">
        <f t="shared" si="187"/>
        <v>5.25</v>
      </c>
      <c r="N150" s="86">
        <f t="shared" si="188"/>
        <v>21000</v>
      </c>
    </row>
    <row r="151" spans="1:14" s="87" customFormat="1" ht="14.25" customHeight="1">
      <c r="A151" s="80">
        <v>43453</v>
      </c>
      <c r="B151" s="81" t="s">
        <v>5</v>
      </c>
      <c r="C151" s="81" t="s">
        <v>55</v>
      </c>
      <c r="D151" s="82">
        <v>20000</v>
      </c>
      <c r="E151" s="81" t="s">
        <v>1</v>
      </c>
      <c r="F151" s="81">
        <v>180.9</v>
      </c>
      <c r="G151" s="81">
        <v>181.65</v>
      </c>
      <c r="H151" s="81"/>
      <c r="I151" s="83"/>
      <c r="J151" s="84">
        <f t="shared" si="186"/>
        <v>15000</v>
      </c>
      <c r="K151" s="85"/>
      <c r="L151" s="85"/>
      <c r="M151" s="85">
        <f t="shared" si="187"/>
        <v>0.75</v>
      </c>
      <c r="N151" s="86">
        <f t="shared" si="188"/>
        <v>15000</v>
      </c>
    </row>
    <row r="152" spans="1:14" s="87" customFormat="1" ht="14.25" customHeight="1">
      <c r="A152" s="72">
        <v>43452</v>
      </c>
      <c r="B152" s="73" t="s">
        <v>5</v>
      </c>
      <c r="C152" s="73" t="s">
        <v>55</v>
      </c>
      <c r="D152" s="74">
        <v>20000</v>
      </c>
      <c r="E152" s="73" t="s">
        <v>2</v>
      </c>
      <c r="F152" s="73">
        <v>184.1</v>
      </c>
      <c r="G152" s="73">
        <v>183.25</v>
      </c>
      <c r="H152" s="73">
        <v>182</v>
      </c>
      <c r="I152" s="75"/>
      <c r="J152" s="76">
        <f t="shared" ref="J152:J155" si="189">(IF(E152="SHORT",F152-G152,IF(E152="LONG",G152-F152)))*D152</f>
        <v>16999.999999999887</v>
      </c>
      <c r="K152" s="77">
        <f t="shared" ref="K152:K154" si="190">(IF(E152="SHORT",IF(H152="",0,G152-H152),IF(E152="LONG",IF(H152="",0,H152-G152))))*D152</f>
        <v>25000</v>
      </c>
      <c r="L152" s="77"/>
      <c r="M152" s="77">
        <f t="shared" ref="M152:M155" si="191">(K152+J152+L152)/D152</f>
        <v>2.0999999999999943</v>
      </c>
      <c r="N152" s="78">
        <f t="shared" ref="N152:N155" si="192">M152*D152</f>
        <v>41999.999999999884</v>
      </c>
    </row>
    <row r="153" spans="1:14" s="87" customFormat="1" ht="14.25" customHeight="1">
      <c r="A153" s="72">
        <v>43452</v>
      </c>
      <c r="B153" s="73" t="s">
        <v>31</v>
      </c>
      <c r="C153" s="73" t="s">
        <v>53</v>
      </c>
      <c r="D153" s="74">
        <v>400</v>
      </c>
      <c r="E153" s="73" t="s">
        <v>2</v>
      </c>
      <c r="F153" s="73">
        <v>3495</v>
      </c>
      <c r="G153" s="73">
        <v>3450</v>
      </c>
      <c r="H153" s="73">
        <v>3390</v>
      </c>
      <c r="I153" s="75"/>
      <c r="J153" s="76">
        <f t="shared" si="189"/>
        <v>18000</v>
      </c>
      <c r="K153" s="77">
        <f t="shared" si="190"/>
        <v>24000</v>
      </c>
      <c r="L153" s="77"/>
      <c r="M153" s="77">
        <f t="shared" si="191"/>
        <v>105</v>
      </c>
      <c r="N153" s="78">
        <f t="shared" si="192"/>
        <v>42000</v>
      </c>
    </row>
    <row r="154" spans="1:14" s="87" customFormat="1" ht="14.25" customHeight="1">
      <c r="A154" s="72">
        <v>43452</v>
      </c>
      <c r="B154" s="73" t="s">
        <v>0</v>
      </c>
      <c r="C154" s="73" t="s">
        <v>56</v>
      </c>
      <c r="D154" s="74">
        <v>200</v>
      </c>
      <c r="E154" s="73" t="s">
        <v>2</v>
      </c>
      <c r="F154" s="73">
        <v>31483</v>
      </c>
      <c r="G154" s="73">
        <v>31383</v>
      </c>
      <c r="H154" s="73">
        <v>31258</v>
      </c>
      <c r="I154" s="75"/>
      <c r="J154" s="76">
        <f t="shared" si="189"/>
        <v>20000</v>
      </c>
      <c r="K154" s="77">
        <f t="shared" si="190"/>
        <v>25000</v>
      </c>
      <c r="L154" s="77"/>
      <c r="M154" s="77">
        <f t="shared" si="191"/>
        <v>225</v>
      </c>
      <c r="N154" s="78">
        <f t="shared" si="192"/>
        <v>45000</v>
      </c>
    </row>
    <row r="155" spans="1:14" s="87" customFormat="1" ht="14.25" customHeight="1">
      <c r="A155" s="80">
        <v>43452</v>
      </c>
      <c r="B155" s="81" t="s">
        <v>32</v>
      </c>
      <c r="C155" s="81" t="s">
        <v>53</v>
      </c>
      <c r="D155" s="82">
        <v>5000</v>
      </c>
      <c r="E155" s="81" t="s">
        <v>2</v>
      </c>
      <c r="F155" s="81">
        <v>259</v>
      </c>
      <c r="G155" s="81">
        <v>255.25</v>
      </c>
      <c r="H155" s="81"/>
      <c r="I155" s="83"/>
      <c r="J155" s="84">
        <f t="shared" si="189"/>
        <v>18750</v>
      </c>
      <c r="K155" s="85"/>
      <c r="L155" s="85"/>
      <c r="M155" s="85">
        <f t="shared" si="191"/>
        <v>3.75</v>
      </c>
      <c r="N155" s="86">
        <f t="shared" si="192"/>
        <v>18750</v>
      </c>
    </row>
    <row r="156" spans="1:14" s="87" customFormat="1" ht="14.25" customHeight="1">
      <c r="A156" s="80">
        <v>43451</v>
      </c>
      <c r="B156" s="81" t="s">
        <v>5</v>
      </c>
      <c r="C156" s="81" t="s">
        <v>55</v>
      </c>
      <c r="D156" s="82">
        <v>20000</v>
      </c>
      <c r="E156" s="81" t="s">
        <v>2</v>
      </c>
      <c r="F156" s="81">
        <v>184.25</v>
      </c>
      <c r="G156" s="81">
        <v>183.4</v>
      </c>
      <c r="H156" s="81"/>
      <c r="I156" s="83"/>
      <c r="J156" s="84">
        <f t="shared" ref="J156" si="193">(IF(E156="SHORT",F156-G156,IF(E156="LONG",G156-F156)))*D156</f>
        <v>16999.999999999887</v>
      </c>
      <c r="K156" s="85"/>
      <c r="L156" s="85"/>
      <c r="M156" s="85">
        <f t="shared" ref="M156" si="194">(K156+J156+L156)/D156</f>
        <v>0.84999999999999432</v>
      </c>
      <c r="N156" s="86">
        <f t="shared" ref="N156" si="195">M156*D156</f>
        <v>16999.999999999887</v>
      </c>
    </row>
    <row r="157" spans="1:14" s="87" customFormat="1" ht="14.25" customHeight="1">
      <c r="A157" s="80">
        <v>43451</v>
      </c>
      <c r="B157" s="81" t="s">
        <v>3</v>
      </c>
      <c r="C157" s="81" t="s">
        <v>55</v>
      </c>
      <c r="D157" s="82">
        <v>4000</v>
      </c>
      <c r="E157" s="81" t="s">
        <v>2</v>
      </c>
      <c r="F157" s="81">
        <v>440.05</v>
      </c>
      <c r="G157" s="81">
        <v>435.55</v>
      </c>
      <c r="H157" s="81"/>
      <c r="I157" s="83"/>
      <c r="J157" s="84">
        <f t="shared" ref="J157:J161" si="196">(IF(E157="SHORT",F157-G157,IF(E157="LONG",G157-F157)))*D157</f>
        <v>18000</v>
      </c>
      <c r="K157" s="85"/>
      <c r="L157" s="85"/>
      <c r="M157" s="85">
        <f t="shared" ref="M157:M161" si="197">(K157+J157+L157)/D157</f>
        <v>4.5</v>
      </c>
      <c r="N157" s="86">
        <f t="shared" ref="N157:N161" si="198">M157*D157</f>
        <v>18000</v>
      </c>
    </row>
    <row r="158" spans="1:14" s="79" customFormat="1" ht="14.25" customHeight="1">
      <c r="A158" s="80">
        <v>43451</v>
      </c>
      <c r="B158" s="81" t="s">
        <v>6</v>
      </c>
      <c r="C158" s="81" t="s">
        <v>55</v>
      </c>
      <c r="D158" s="82">
        <v>20000</v>
      </c>
      <c r="E158" s="81" t="s">
        <v>1</v>
      </c>
      <c r="F158" s="81">
        <v>140.25</v>
      </c>
      <c r="G158" s="81">
        <v>139.55000000000001</v>
      </c>
      <c r="H158" s="81"/>
      <c r="I158" s="83"/>
      <c r="J158" s="84">
        <f t="shared" si="196"/>
        <v>-13999.999999999773</v>
      </c>
      <c r="K158" s="85"/>
      <c r="L158" s="85"/>
      <c r="M158" s="85">
        <f t="shared" si="197"/>
        <v>-0.69999999999998863</v>
      </c>
      <c r="N158" s="86">
        <f t="shared" si="198"/>
        <v>-13999.999999999773</v>
      </c>
    </row>
    <row r="159" spans="1:14" s="79" customFormat="1" ht="14.25" customHeight="1">
      <c r="A159" s="80">
        <v>43451</v>
      </c>
      <c r="B159" s="81" t="s">
        <v>31</v>
      </c>
      <c r="C159" s="81" t="s">
        <v>53</v>
      </c>
      <c r="D159" s="82">
        <v>400</v>
      </c>
      <c r="E159" s="81" t="s">
        <v>2</v>
      </c>
      <c r="F159" s="81">
        <v>3673</v>
      </c>
      <c r="G159" s="81">
        <v>3708</v>
      </c>
      <c r="H159" s="81"/>
      <c r="I159" s="83"/>
      <c r="J159" s="84">
        <f t="shared" si="196"/>
        <v>-14000</v>
      </c>
      <c r="K159" s="85"/>
      <c r="L159" s="85"/>
      <c r="M159" s="85">
        <f t="shared" si="197"/>
        <v>-35</v>
      </c>
      <c r="N159" s="86">
        <f t="shared" si="198"/>
        <v>-14000</v>
      </c>
    </row>
    <row r="160" spans="1:14" s="87" customFormat="1" ht="14.25" customHeight="1">
      <c r="A160" s="80">
        <v>43451</v>
      </c>
      <c r="B160" s="81" t="s">
        <v>0</v>
      </c>
      <c r="C160" s="81" t="s">
        <v>56</v>
      </c>
      <c r="D160" s="82">
        <v>200</v>
      </c>
      <c r="E160" s="81" t="s">
        <v>1</v>
      </c>
      <c r="F160" s="81">
        <v>31444</v>
      </c>
      <c r="G160" s="81">
        <v>31544</v>
      </c>
      <c r="H160" s="81"/>
      <c r="I160" s="83"/>
      <c r="J160" s="84">
        <f t="shared" si="196"/>
        <v>20000</v>
      </c>
      <c r="K160" s="85"/>
      <c r="L160" s="85"/>
      <c r="M160" s="85">
        <f t="shared" si="197"/>
        <v>100</v>
      </c>
      <c r="N160" s="86">
        <f t="shared" si="198"/>
        <v>20000</v>
      </c>
    </row>
    <row r="161" spans="1:14" s="87" customFormat="1" ht="14.25" customHeight="1">
      <c r="A161" s="80">
        <v>43451</v>
      </c>
      <c r="B161" s="81" t="s">
        <v>4</v>
      </c>
      <c r="C161" s="81" t="s">
        <v>56</v>
      </c>
      <c r="D161" s="82">
        <v>60</v>
      </c>
      <c r="E161" s="81" t="s">
        <v>1</v>
      </c>
      <c r="F161" s="81">
        <v>38015</v>
      </c>
      <c r="G161" s="81">
        <v>38190</v>
      </c>
      <c r="H161" s="81"/>
      <c r="I161" s="83"/>
      <c r="J161" s="84">
        <f t="shared" si="196"/>
        <v>10500</v>
      </c>
      <c r="K161" s="85"/>
      <c r="L161" s="85"/>
      <c r="M161" s="85">
        <f t="shared" si="197"/>
        <v>175</v>
      </c>
      <c r="N161" s="86">
        <f t="shared" si="198"/>
        <v>10500</v>
      </c>
    </row>
    <row r="162" spans="1:14" s="87" customFormat="1" ht="14.25" customHeight="1">
      <c r="A162" s="80">
        <v>43448</v>
      </c>
      <c r="B162" s="81" t="s">
        <v>6</v>
      </c>
      <c r="C162" s="81" t="s">
        <v>55</v>
      </c>
      <c r="D162" s="82">
        <v>20000</v>
      </c>
      <c r="E162" s="81" t="s">
        <v>1</v>
      </c>
      <c r="F162" s="81">
        <v>139.9</v>
      </c>
      <c r="G162" s="81">
        <v>140.5</v>
      </c>
      <c r="H162" s="81"/>
      <c r="I162" s="83"/>
      <c r="J162" s="84">
        <f>(IF(E162="SHORT",F162-G162,IF(E162="LONG",G162-F162)))*D162</f>
        <v>11999.999999999887</v>
      </c>
      <c r="K162" s="85"/>
      <c r="L162" s="85"/>
      <c r="M162" s="85">
        <f>(K162+J162+L162)/D162</f>
        <v>0.59999999999999432</v>
      </c>
      <c r="N162" s="86">
        <f>M162*D162</f>
        <v>11999.999999999887</v>
      </c>
    </row>
    <row r="163" spans="1:14" s="87" customFormat="1" ht="14.25" customHeight="1">
      <c r="A163" s="80">
        <v>43448</v>
      </c>
      <c r="B163" s="81" t="s">
        <v>49</v>
      </c>
      <c r="C163" s="81" t="s">
        <v>55</v>
      </c>
      <c r="D163" s="82">
        <v>20000</v>
      </c>
      <c r="E163" s="81" t="s">
        <v>2</v>
      </c>
      <c r="F163" s="81">
        <v>137.65</v>
      </c>
      <c r="G163" s="81">
        <v>137.5</v>
      </c>
      <c r="H163" s="81"/>
      <c r="I163" s="83"/>
      <c r="J163" s="84">
        <f>(IF(E163="SHORT",F163-G163,IF(E163="LONG",G163-F163)))*D163</f>
        <v>3000.0000000001137</v>
      </c>
      <c r="K163" s="85"/>
      <c r="L163" s="85"/>
      <c r="M163" s="85">
        <f>(K163+J163+L163)/D163</f>
        <v>0.15000000000000568</v>
      </c>
      <c r="N163" s="86">
        <f>M163*D163</f>
        <v>3000.0000000001137</v>
      </c>
    </row>
    <row r="164" spans="1:14" s="87" customFormat="1" ht="14.25" customHeight="1">
      <c r="A164" s="80">
        <v>43448</v>
      </c>
      <c r="B164" s="81" t="s">
        <v>0</v>
      </c>
      <c r="C164" s="81" t="s">
        <v>56</v>
      </c>
      <c r="D164" s="82">
        <v>200</v>
      </c>
      <c r="E164" s="81" t="s">
        <v>1</v>
      </c>
      <c r="F164" s="81">
        <v>31557</v>
      </c>
      <c r="G164" s="81">
        <v>31587</v>
      </c>
      <c r="H164" s="81"/>
      <c r="I164" s="83"/>
      <c r="J164" s="84">
        <f>(IF(E164="SHORT",F164-G164,IF(E164="LONG",G164-F164)))*D164</f>
        <v>6000</v>
      </c>
      <c r="K164" s="85"/>
      <c r="L164" s="85"/>
      <c r="M164" s="85">
        <f>(K164+J164+L164)/D164</f>
        <v>30</v>
      </c>
      <c r="N164" s="86">
        <f>M164*D164</f>
        <v>6000</v>
      </c>
    </row>
    <row r="165" spans="1:14" s="87" customFormat="1" ht="14.25" customHeight="1">
      <c r="A165" s="80">
        <v>43448</v>
      </c>
      <c r="B165" s="81" t="s">
        <v>31</v>
      </c>
      <c r="C165" s="81" t="s">
        <v>53</v>
      </c>
      <c r="D165" s="82">
        <v>400</v>
      </c>
      <c r="E165" s="81" t="s">
        <v>1</v>
      </c>
      <c r="F165" s="81">
        <v>3774</v>
      </c>
      <c r="G165" s="81">
        <v>3798</v>
      </c>
      <c r="H165" s="81"/>
      <c r="I165" s="83"/>
      <c r="J165" s="84">
        <f>(IF(E165="SHORT",F165-G165,IF(E165="LONG",G165-F165)))*D165</f>
        <v>9600</v>
      </c>
      <c r="K165" s="85"/>
      <c r="L165" s="85"/>
      <c r="M165" s="85">
        <f>(K165+J165+L165)/D165</f>
        <v>24</v>
      </c>
      <c r="N165" s="86">
        <f>M165*D165</f>
        <v>9600</v>
      </c>
    </row>
    <row r="166" spans="1:14" s="87" customFormat="1" ht="14.25" customHeight="1">
      <c r="A166" s="80">
        <v>43447</v>
      </c>
      <c r="B166" s="81" t="s">
        <v>31</v>
      </c>
      <c r="C166" s="81" t="s">
        <v>53</v>
      </c>
      <c r="D166" s="82">
        <v>400</v>
      </c>
      <c r="E166" s="81" t="s">
        <v>1</v>
      </c>
      <c r="F166" s="81">
        <v>3689</v>
      </c>
      <c r="G166" s="81">
        <v>3654</v>
      </c>
      <c r="H166" s="81"/>
      <c r="I166" s="83"/>
      <c r="J166" s="84">
        <f t="shared" ref="J166:J170" si="199">(IF(E166="SHORT",F166-G166,IF(E166="LONG",G166-F166)))*D166</f>
        <v>-14000</v>
      </c>
      <c r="K166" s="85"/>
      <c r="L166" s="85"/>
      <c r="M166" s="85">
        <f t="shared" ref="M166:M170" si="200">(K166+J166+L166)/D166</f>
        <v>-35</v>
      </c>
      <c r="N166" s="86">
        <f t="shared" ref="N166:N170" si="201">M166*D166</f>
        <v>-14000</v>
      </c>
    </row>
    <row r="167" spans="1:14" s="87" customFormat="1" ht="14.25" customHeight="1">
      <c r="A167" s="72">
        <v>43447</v>
      </c>
      <c r="B167" s="73" t="s">
        <v>5</v>
      </c>
      <c r="C167" s="73" t="s">
        <v>55</v>
      </c>
      <c r="D167" s="74">
        <v>20000</v>
      </c>
      <c r="E167" s="73" t="s">
        <v>2</v>
      </c>
      <c r="F167" s="73">
        <v>187.95</v>
      </c>
      <c r="G167" s="73">
        <v>187.1</v>
      </c>
      <c r="H167" s="73">
        <v>185.9</v>
      </c>
      <c r="I167" s="75"/>
      <c r="J167" s="76">
        <f t="shared" si="199"/>
        <v>16999.999999999887</v>
      </c>
      <c r="K167" s="77">
        <f t="shared" ref="K167:K168" si="202">(IF(E167="SHORT",IF(H167="",0,G167-H167),IF(E167="LONG",IF(H167="",0,H167-G167))))*D167</f>
        <v>23999.999999999774</v>
      </c>
      <c r="L167" s="77"/>
      <c r="M167" s="77">
        <f t="shared" si="200"/>
        <v>2.0499999999999834</v>
      </c>
      <c r="N167" s="78">
        <f t="shared" si="201"/>
        <v>40999.999999999665</v>
      </c>
    </row>
    <row r="168" spans="1:14" s="87" customFormat="1" ht="14.25" customHeight="1">
      <c r="A168" s="72">
        <v>43447</v>
      </c>
      <c r="B168" s="73" t="s">
        <v>6</v>
      </c>
      <c r="C168" s="73" t="s">
        <v>55</v>
      </c>
      <c r="D168" s="74">
        <v>20000</v>
      </c>
      <c r="E168" s="73" t="s">
        <v>2</v>
      </c>
      <c r="F168" s="73">
        <v>141.80000000000001</v>
      </c>
      <c r="G168" s="73">
        <v>140.94999999999999</v>
      </c>
      <c r="H168" s="73">
        <v>139.69999999999999</v>
      </c>
      <c r="I168" s="75"/>
      <c r="J168" s="76">
        <f t="shared" si="199"/>
        <v>17000.000000000455</v>
      </c>
      <c r="K168" s="77">
        <f t="shared" si="202"/>
        <v>25000</v>
      </c>
      <c r="L168" s="77"/>
      <c r="M168" s="77">
        <f t="shared" si="200"/>
        <v>2.1000000000000227</v>
      </c>
      <c r="N168" s="78">
        <f t="shared" si="201"/>
        <v>42000.000000000451</v>
      </c>
    </row>
    <row r="169" spans="1:14" s="87" customFormat="1" ht="14.25" customHeight="1">
      <c r="A169" s="80">
        <v>43447</v>
      </c>
      <c r="B169" s="81" t="s">
        <v>4</v>
      </c>
      <c r="C169" s="81" t="s">
        <v>56</v>
      </c>
      <c r="D169" s="82">
        <v>60</v>
      </c>
      <c r="E169" s="81" t="s">
        <v>1</v>
      </c>
      <c r="F169" s="81">
        <v>38380</v>
      </c>
      <c r="G169" s="81">
        <v>38255</v>
      </c>
      <c r="H169" s="81"/>
      <c r="I169" s="83"/>
      <c r="J169" s="84">
        <f t="shared" si="199"/>
        <v>-7500</v>
      </c>
      <c r="K169" s="85"/>
      <c r="L169" s="85"/>
      <c r="M169" s="85">
        <f t="shared" si="200"/>
        <v>-125</v>
      </c>
      <c r="N169" s="86">
        <f t="shared" si="201"/>
        <v>-7500</v>
      </c>
    </row>
    <row r="170" spans="1:14" s="87" customFormat="1" ht="14.25" customHeight="1">
      <c r="A170" s="80">
        <v>43447</v>
      </c>
      <c r="B170" s="81" t="s">
        <v>0</v>
      </c>
      <c r="C170" s="81" t="s">
        <v>56</v>
      </c>
      <c r="D170" s="82">
        <v>200</v>
      </c>
      <c r="E170" s="81" t="s">
        <v>1</v>
      </c>
      <c r="F170" s="81">
        <v>31615</v>
      </c>
      <c r="G170" s="81">
        <v>31535</v>
      </c>
      <c r="H170" s="81"/>
      <c r="I170" s="83"/>
      <c r="J170" s="84">
        <f t="shared" si="199"/>
        <v>-16000</v>
      </c>
      <c r="K170" s="85"/>
      <c r="L170" s="85"/>
      <c r="M170" s="85">
        <f t="shared" si="200"/>
        <v>-80</v>
      </c>
      <c r="N170" s="86">
        <f t="shared" si="201"/>
        <v>-16000</v>
      </c>
    </row>
    <row r="171" spans="1:14" s="87" customFormat="1" ht="14.25" customHeight="1">
      <c r="A171" s="80">
        <v>43446</v>
      </c>
      <c r="B171" s="81" t="s">
        <v>31</v>
      </c>
      <c r="C171" s="81" t="s">
        <v>53</v>
      </c>
      <c r="D171" s="82">
        <v>400</v>
      </c>
      <c r="E171" s="81" t="s">
        <v>1</v>
      </c>
      <c r="F171" s="81">
        <v>3782</v>
      </c>
      <c r="G171" s="81">
        <v>3810</v>
      </c>
      <c r="H171" s="81"/>
      <c r="I171" s="83"/>
      <c r="J171" s="84">
        <f t="shared" ref="J171:J174" si="203">(IF(E171="SHORT",F171-G171,IF(E171="LONG",G171-F171)))*D171</f>
        <v>11200</v>
      </c>
      <c r="K171" s="85"/>
      <c r="L171" s="85"/>
      <c r="M171" s="85">
        <f t="shared" ref="M171:M174" si="204">(K171+J171+L171)/D171</f>
        <v>28</v>
      </c>
      <c r="N171" s="86">
        <f t="shared" ref="N171:N174" si="205">M171*D171</f>
        <v>11200</v>
      </c>
    </row>
    <row r="172" spans="1:14" s="79" customFormat="1" ht="14.25" customHeight="1">
      <c r="A172" s="80">
        <v>43446</v>
      </c>
      <c r="B172" s="81" t="s">
        <v>4</v>
      </c>
      <c r="C172" s="81" t="s">
        <v>56</v>
      </c>
      <c r="D172" s="82">
        <v>60</v>
      </c>
      <c r="E172" s="81" t="s">
        <v>1</v>
      </c>
      <c r="F172" s="81">
        <v>38341</v>
      </c>
      <c r="G172" s="81">
        <v>38516</v>
      </c>
      <c r="H172" s="81"/>
      <c r="I172" s="83"/>
      <c r="J172" s="84">
        <f t="shared" si="203"/>
        <v>10500</v>
      </c>
      <c r="K172" s="85"/>
      <c r="L172" s="85"/>
      <c r="M172" s="85">
        <f t="shared" si="204"/>
        <v>175</v>
      </c>
      <c r="N172" s="86">
        <f t="shared" si="205"/>
        <v>10500</v>
      </c>
    </row>
    <row r="173" spans="1:14" s="79" customFormat="1" ht="14.25" customHeight="1">
      <c r="A173" s="80">
        <v>43446</v>
      </c>
      <c r="B173" s="81" t="s">
        <v>6</v>
      </c>
      <c r="C173" s="81" t="s">
        <v>55</v>
      </c>
      <c r="D173" s="82">
        <v>20000</v>
      </c>
      <c r="E173" s="81" t="s">
        <v>2</v>
      </c>
      <c r="F173" s="81">
        <v>142.94999999999999</v>
      </c>
      <c r="G173" s="81">
        <v>142.1</v>
      </c>
      <c r="H173" s="81"/>
      <c r="I173" s="83"/>
      <c r="J173" s="84">
        <f t="shared" si="203"/>
        <v>16999.999999999887</v>
      </c>
      <c r="K173" s="85"/>
      <c r="L173" s="85"/>
      <c r="M173" s="85">
        <f t="shared" si="204"/>
        <v>0.84999999999999432</v>
      </c>
      <c r="N173" s="86">
        <f t="shared" si="205"/>
        <v>16999.999999999887</v>
      </c>
    </row>
    <row r="174" spans="1:14" s="79" customFormat="1" ht="14.25" customHeight="1">
      <c r="A174" s="80">
        <v>43446</v>
      </c>
      <c r="B174" s="81" t="s">
        <v>48</v>
      </c>
      <c r="C174" s="81" t="s">
        <v>55</v>
      </c>
      <c r="D174" s="82">
        <v>1000</v>
      </c>
      <c r="E174" s="81" t="s">
        <v>2</v>
      </c>
      <c r="F174" s="81">
        <v>776.5</v>
      </c>
      <c r="G174" s="81">
        <v>773.3</v>
      </c>
      <c r="H174" s="81"/>
      <c r="I174" s="83"/>
      <c r="J174" s="84">
        <f t="shared" si="203"/>
        <v>3200.0000000000455</v>
      </c>
      <c r="K174" s="85"/>
      <c r="L174" s="85"/>
      <c r="M174" s="85">
        <f t="shared" si="204"/>
        <v>3.2000000000000455</v>
      </c>
      <c r="N174" s="86">
        <f t="shared" si="205"/>
        <v>3200.0000000000455</v>
      </c>
    </row>
    <row r="175" spans="1:14" s="79" customFormat="1" ht="14.25" customHeight="1">
      <c r="A175" s="80">
        <v>43445</v>
      </c>
      <c r="B175" s="81" t="s">
        <v>31</v>
      </c>
      <c r="C175" s="81" t="s">
        <v>53</v>
      </c>
      <c r="D175" s="82">
        <v>400</v>
      </c>
      <c r="E175" s="81" t="s">
        <v>2</v>
      </c>
      <c r="F175" s="81">
        <v>3683</v>
      </c>
      <c r="G175" s="81">
        <v>3718</v>
      </c>
      <c r="H175" s="81"/>
      <c r="I175" s="83"/>
      <c r="J175" s="84">
        <f t="shared" ref="J175:J178" si="206">(IF(E175="SHORT",F175-G175,IF(E175="LONG",G175-F175)))*D175</f>
        <v>-14000</v>
      </c>
      <c r="K175" s="85"/>
      <c r="L175" s="85"/>
      <c r="M175" s="85">
        <f t="shared" ref="M175:M178" si="207">(K175+J175+L175)/D175</f>
        <v>-35</v>
      </c>
      <c r="N175" s="86">
        <f t="shared" ref="N175:N178" si="208">M175*D175</f>
        <v>-14000</v>
      </c>
    </row>
    <row r="176" spans="1:14" s="87" customFormat="1" ht="14.25" customHeight="1">
      <c r="A176" s="80">
        <v>43445</v>
      </c>
      <c r="B176" s="81" t="s">
        <v>31</v>
      </c>
      <c r="C176" s="81" t="s">
        <v>53</v>
      </c>
      <c r="D176" s="82">
        <v>400</v>
      </c>
      <c r="E176" s="81" t="s">
        <v>1</v>
      </c>
      <c r="F176" s="81">
        <v>3711</v>
      </c>
      <c r="G176" s="81">
        <v>3756</v>
      </c>
      <c r="H176" s="81"/>
      <c r="I176" s="83"/>
      <c r="J176" s="84">
        <f t="shared" si="206"/>
        <v>18000</v>
      </c>
      <c r="K176" s="85"/>
      <c r="L176" s="85"/>
      <c r="M176" s="85">
        <f t="shared" si="207"/>
        <v>45</v>
      </c>
      <c r="N176" s="86">
        <f t="shared" si="208"/>
        <v>18000</v>
      </c>
    </row>
    <row r="177" spans="1:14" s="79" customFormat="1" ht="14.25" customHeight="1">
      <c r="A177" s="80">
        <v>43445</v>
      </c>
      <c r="B177" s="81" t="s">
        <v>4</v>
      </c>
      <c r="C177" s="81" t="s">
        <v>56</v>
      </c>
      <c r="D177" s="82">
        <v>60</v>
      </c>
      <c r="E177" s="81" t="s">
        <v>1</v>
      </c>
      <c r="F177" s="81">
        <v>38291</v>
      </c>
      <c r="G177" s="81">
        <v>38466</v>
      </c>
      <c r="H177" s="81"/>
      <c r="I177" s="83"/>
      <c r="J177" s="84">
        <f t="shared" si="206"/>
        <v>10500</v>
      </c>
      <c r="K177" s="85"/>
      <c r="L177" s="85"/>
      <c r="M177" s="85">
        <f t="shared" si="207"/>
        <v>175</v>
      </c>
      <c r="N177" s="86">
        <f t="shared" si="208"/>
        <v>10500</v>
      </c>
    </row>
    <row r="178" spans="1:14" s="87" customFormat="1" ht="14.25" customHeight="1">
      <c r="A178" s="80">
        <v>43445</v>
      </c>
      <c r="B178" s="81" t="s">
        <v>6</v>
      </c>
      <c r="C178" s="81" t="s">
        <v>55</v>
      </c>
      <c r="D178" s="82">
        <v>20000</v>
      </c>
      <c r="E178" s="81" t="s">
        <v>1</v>
      </c>
      <c r="F178" s="81">
        <v>142.1</v>
      </c>
      <c r="G178" s="81">
        <v>142.94999999999999</v>
      </c>
      <c r="H178" s="81"/>
      <c r="I178" s="83"/>
      <c r="J178" s="84">
        <f t="shared" si="206"/>
        <v>16999.999999999887</v>
      </c>
      <c r="K178" s="85"/>
      <c r="L178" s="85"/>
      <c r="M178" s="85">
        <f t="shared" si="207"/>
        <v>0.84999999999999432</v>
      </c>
      <c r="N178" s="86">
        <f t="shared" si="208"/>
        <v>16999.999999999887</v>
      </c>
    </row>
    <row r="179" spans="1:14" s="87" customFormat="1" ht="14.25" customHeight="1">
      <c r="A179" s="80">
        <v>43444</v>
      </c>
      <c r="B179" s="81" t="s">
        <v>31</v>
      </c>
      <c r="C179" s="81" t="s">
        <v>53</v>
      </c>
      <c r="D179" s="82">
        <v>400</v>
      </c>
      <c r="E179" s="81" t="s">
        <v>2</v>
      </c>
      <c r="F179" s="81">
        <v>3760</v>
      </c>
      <c r="G179" s="81">
        <v>3729</v>
      </c>
      <c r="H179" s="81"/>
      <c r="I179" s="83"/>
      <c r="J179" s="84">
        <f t="shared" ref="J179:J181" si="209">(IF(E179="SHORT",F179-G179,IF(E179="LONG",G179-F179)))*D179</f>
        <v>12400</v>
      </c>
      <c r="K179" s="85"/>
      <c r="L179" s="85"/>
      <c r="M179" s="85">
        <f t="shared" ref="M179:M181" si="210">(K179+J179+L179)/D179</f>
        <v>31</v>
      </c>
      <c r="N179" s="86">
        <f t="shared" ref="N179:N181" si="211">M179*D179</f>
        <v>12400</v>
      </c>
    </row>
    <row r="180" spans="1:14" s="87" customFormat="1" ht="14.25" customHeight="1">
      <c r="A180" s="80">
        <v>43444</v>
      </c>
      <c r="B180" s="81" t="s">
        <v>4</v>
      </c>
      <c r="C180" s="81" t="s">
        <v>56</v>
      </c>
      <c r="D180" s="82">
        <v>60</v>
      </c>
      <c r="E180" s="81" t="s">
        <v>2</v>
      </c>
      <c r="F180" s="81">
        <v>37778</v>
      </c>
      <c r="G180" s="81">
        <v>37903</v>
      </c>
      <c r="H180" s="81"/>
      <c r="I180" s="83"/>
      <c r="J180" s="84">
        <f t="shared" si="209"/>
        <v>-7500</v>
      </c>
      <c r="K180" s="85"/>
      <c r="L180" s="85"/>
      <c r="M180" s="85">
        <f t="shared" si="210"/>
        <v>-125</v>
      </c>
      <c r="N180" s="86">
        <f t="shared" si="211"/>
        <v>-7500</v>
      </c>
    </row>
    <row r="181" spans="1:14" s="87" customFormat="1" ht="14.25" customHeight="1">
      <c r="A181" s="72">
        <v>43444</v>
      </c>
      <c r="B181" s="73" t="s">
        <v>5</v>
      </c>
      <c r="C181" s="73" t="s">
        <v>55</v>
      </c>
      <c r="D181" s="74">
        <v>20000</v>
      </c>
      <c r="E181" s="73" t="s">
        <v>1</v>
      </c>
      <c r="F181" s="73">
        <v>187.35</v>
      </c>
      <c r="G181" s="73">
        <v>188.2</v>
      </c>
      <c r="H181" s="73">
        <v>189.45</v>
      </c>
      <c r="I181" s="75"/>
      <c r="J181" s="76">
        <f t="shared" si="209"/>
        <v>16999.999999999887</v>
      </c>
      <c r="K181" s="77">
        <f t="shared" ref="K181" si="212">(IF(E181="SHORT",IF(H181="",0,G181-H181),IF(E181="LONG",IF(H181="",0,H181-G181))))*D181</f>
        <v>25000</v>
      </c>
      <c r="L181" s="77"/>
      <c r="M181" s="77">
        <f t="shared" si="210"/>
        <v>2.0999999999999943</v>
      </c>
      <c r="N181" s="78">
        <f t="shared" si="211"/>
        <v>41999.999999999884</v>
      </c>
    </row>
    <row r="182" spans="1:14" s="79" customFormat="1" ht="14.25" customHeight="1">
      <c r="A182" s="72">
        <v>43441</v>
      </c>
      <c r="B182" s="73" t="s">
        <v>31</v>
      </c>
      <c r="C182" s="73" t="s">
        <v>53</v>
      </c>
      <c r="D182" s="74">
        <v>400</v>
      </c>
      <c r="E182" s="73" t="s">
        <v>1</v>
      </c>
      <c r="F182" s="73">
        <v>3630</v>
      </c>
      <c r="G182" s="73">
        <v>3675</v>
      </c>
      <c r="H182" s="73">
        <v>3735</v>
      </c>
      <c r="I182" s="75"/>
      <c r="J182" s="76">
        <f t="shared" ref="J182:J186" si="213">(IF(E182="SHORT",F182-G182,IF(E182="LONG",G182-F182)))*D182</f>
        <v>18000</v>
      </c>
      <c r="K182" s="77">
        <f t="shared" ref="K182:K186" si="214">(IF(E182="SHORT",IF(H182="",0,G182-H182),IF(E182="LONG",IF(H182="",0,H182-G182))))*D182</f>
        <v>24000</v>
      </c>
      <c r="L182" s="77"/>
      <c r="M182" s="77">
        <f t="shared" ref="M182:M186" si="215">(K182+J182+L182)/D182</f>
        <v>105</v>
      </c>
      <c r="N182" s="78">
        <f t="shared" ref="N182:N186" si="216">M182*D182</f>
        <v>42000</v>
      </c>
    </row>
    <row r="183" spans="1:14" s="87" customFormat="1" ht="14.25" customHeight="1">
      <c r="A183" s="72">
        <v>43441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188.45</v>
      </c>
      <c r="G183" s="73">
        <v>189.3</v>
      </c>
      <c r="H183" s="73">
        <v>190.55</v>
      </c>
      <c r="I183" s="75"/>
      <c r="J183" s="76">
        <f t="shared" si="213"/>
        <v>17000.000000000455</v>
      </c>
      <c r="K183" s="77">
        <f t="shared" si="214"/>
        <v>25000</v>
      </c>
      <c r="L183" s="77"/>
      <c r="M183" s="77">
        <f t="shared" si="215"/>
        <v>2.1000000000000227</v>
      </c>
      <c r="N183" s="78">
        <f t="shared" si="216"/>
        <v>42000.000000000451</v>
      </c>
    </row>
    <row r="184" spans="1:14" s="87" customFormat="1" ht="14.25" customHeight="1">
      <c r="A184" s="72">
        <v>43441</v>
      </c>
      <c r="B184" s="73" t="s">
        <v>0</v>
      </c>
      <c r="C184" s="73" t="s">
        <v>56</v>
      </c>
      <c r="D184" s="74">
        <v>200</v>
      </c>
      <c r="E184" s="73" t="s">
        <v>1</v>
      </c>
      <c r="F184" s="73">
        <v>31108</v>
      </c>
      <c r="G184" s="73">
        <v>31208</v>
      </c>
      <c r="H184" s="73">
        <v>31334</v>
      </c>
      <c r="I184" s="75"/>
      <c r="J184" s="76">
        <f t="shared" si="213"/>
        <v>20000</v>
      </c>
      <c r="K184" s="77">
        <f t="shared" si="214"/>
        <v>25200</v>
      </c>
      <c r="L184" s="77"/>
      <c r="M184" s="77">
        <f t="shared" si="215"/>
        <v>226</v>
      </c>
      <c r="N184" s="78">
        <f t="shared" si="216"/>
        <v>45200</v>
      </c>
    </row>
    <row r="185" spans="1:14" s="79" customFormat="1" ht="14.25" customHeight="1">
      <c r="A185" s="80">
        <v>43441</v>
      </c>
      <c r="B185" s="81" t="s">
        <v>31</v>
      </c>
      <c r="C185" s="81" t="s">
        <v>53</v>
      </c>
      <c r="D185" s="82">
        <v>400</v>
      </c>
      <c r="E185" s="81" t="s">
        <v>2</v>
      </c>
      <c r="F185" s="81">
        <v>3617</v>
      </c>
      <c r="G185" s="81">
        <v>3652</v>
      </c>
      <c r="H185" s="81"/>
      <c r="I185" s="83"/>
      <c r="J185" s="84">
        <f t="shared" si="213"/>
        <v>-14000</v>
      </c>
      <c r="K185" s="85"/>
      <c r="L185" s="85"/>
      <c r="M185" s="85">
        <f t="shared" si="215"/>
        <v>-35</v>
      </c>
      <c r="N185" s="86">
        <f t="shared" si="216"/>
        <v>-14000</v>
      </c>
    </row>
    <row r="186" spans="1:14" s="79" customFormat="1" ht="14.25" customHeight="1">
      <c r="A186" s="72">
        <v>43441</v>
      </c>
      <c r="B186" s="73" t="s">
        <v>4</v>
      </c>
      <c r="C186" s="73" t="s">
        <v>56</v>
      </c>
      <c r="D186" s="74">
        <v>60</v>
      </c>
      <c r="E186" s="73" t="s">
        <v>1</v>
      </c>
      <c r="F186" s="73">
        <v>37337</v>
      </c>
      <c r="G186" s="73">
        <v>37512</v>
      </c>
      <c r="H186" s="73">
        <v>37737</v>
      </c>
      <c r="I186" s="75"/>
      <c r="J186" s="76">
        <f t="shared" si="213"/>
        <v>10500</v>
      </c>
      <c r="K186" s="77">
        <f t="shared" si="214"/>
        <v>13500</v>
      </c>
      <c r="L186" s="77"/>
      <c r="M186" s="77">
        <f t="shared" si="215"/>
        <v>400</v>
      </c>
      <c r="N186" s="78">
        <f t="shared" si="216"/>
        <v>24000</v>
      </c>
    </row>
    <row r="187" spans="1:14" s="79" customFormat="1" ht="14.25" customHeight="1">
      <c r="A187" s="80">
        <v>43440</v>
      </c>
      <c r="B187" s="81" t="s">
        <v>31</v>
      </c>
      <c r="C187" s="81" t="s">
        <v>53</v>
      </c>
      <c r="D187" s="82">
        <v>200</v>
      </c>
      <c r="E187" s="81" t="s">
        <v>1</v>
      </c>
      <c r="F187" s="81">
        <v>3766</v>
      </c>
      <c r="G187" s="81">
        <v>3731</v>
      </c>
      <c r="H187" s="81"/>
      <c r="I187" s="83"/>
      <c r="J187" s="84">
        <f t="shared" ref="J187:J190" si="217">(IF(E187="SHORT",F187-G187,IF(E187="LONG",G187-F187)))*D187</f>
        <v>-7000</v>
      </c>
      <c r="K187" s="85"/>
      <c r="L187" s="85"/>
      <c r="M187" s="85">
        <f t="shared" ref="M187:M190" si="218">(K187+J187+L187)/D187</f>
        <v>-35</v>
      </c>
      <c r="N187" s="86">
        <f t="shared" ref="N187:N190" si="219">M187*D187</f>
        <v>-7000</v>
      </c>
    </row>
    <row r="188" spans="1:14" s="87" customFormat="1" ht="14.25" customHeight="1">
      <c r="A188" s="80">
        <v>43440</v>
      </c>
      <c r="B188" s="81" t="s">
        <v>4</v>
      </c>
      <c r="C188" s="81" t="s">
        <v>56</v>
      </c>
      <c r="D188" s="82">
        <v>60</v>
      </c>
      <c r="E188" s="81" t="s">
        <v>2</v>
      </c>
      <c r="F188" s="81">
        <v>37203</v>
      </c>
      <c r="G188" s="81">
        <v>37190</v>
      </c>
      <c r="H188" s="81"/>
      <c r="I188" s="83"/>
      <c r="J188" s="84">
        <f t="shared" si="217"/>
        <v>780</v>
      </c>
      <c r="K188" s="85"/>
      <c r="L188" s="85"/>
      <c r="M188" s="85">
        <f t="shared" si="218"/>
        <v>13</v>
      </c>
      <c r="N188" s="86">
        <f t="shared" si="219"/>
        <v>780</v>
      </c>
    </row>
    <row r="189" spans="1:14" s="87" customFormat="1" ht="14.25" customHeight="1">
      <c r="A189" s="80">
        <v>43440</v>
      </c>
      <c r="B189" s="81" t="s">
        <v>5</v>
      </c>
      <c r="C189" s="81" t="s">
        <v>55</v>
      </c>
      <c r="D189" s="82">
        <v>20000</v>
      </c>
      <c r="E189" s="81" t="s">
        <v>2</v>
      </c>
      <c r="F189" s="81">
        <v>186.5</v>
      </c>
      <c r="G189" s="81">
        <v>185.65</v>
      </c>
      <c r="H189" s="81"/>
      <c r="I189" s="83"/>
      <c r="J189" s="84">
        <f t="shared" si="217"/>
        <v>16999.999999999887</v>
      </c>
      <c r="K189" s="85"/>
      <c r="L189" s="85"/>
      <c r="M189" s="85">
        <f t="shared" si="218"/>
        <v>0.84999999999999432</v>
      </c>
      <c r="N189" s="86">
        <f t="shared" si="219"/>
        <v>16999.999999999887</v>
      </c>
    </row>
    <row r="190" spans="1:14" s="79" customFormat="1" ht="14.25" customHeight="1">
      <c r="A190" s="80">
        <v>43440</v>
      </c>
      <c r="B190" s="81" t="s">
        <v>0</v>
      </c>
      <c r="C190" s="81" t="s">
        <v>56</v>
      </c>
      <c r="D190" s="82">
        <v>200</v>
      </c>
      <c r="E190" s="81" t="s">
        <v>2</v>
      </c>
      <c r="F190" s="81">
        <v>31128</v>
      </c>
      <c r="G190" s="81">
        <v>31213</v>
      </c>
      <c r="H190" s="81"/>
      <c r="I190" s="83"/>
      <c r="J190" s="84">
        <f t="shared" si="217"/>
        <v>-17000</v>
      </c>
      <c r="K190" s="85"/>
      <c r="L190" s="85"/>
      <c r="M190" s="85">
        <f t="shared" si="218"/>
        <v>-85</v>
      </c>
      <c r="N190" s="86">
        <f t="shared" si="219"/>
        <v>-17000</v>
      </c>
    </row>
    <row r="191" spans="1:14" s="87" customFormat="1" ht="14.25" customHeight="1">
      <c r="A191" s="72">
        <v>43439</v>
      </c>
      <c r="B191" s="73" t="s">
        <v>4</v>
      </c>
      <c r="C191" s="73" t="s">
        <v>56</v>
      </c>
      <c r="D191" s="74">
        <v>60</v>
      </c>
      <c r="E191" s="73" t="s">
        <v>1</v>
      </c>
      <c r="F191" s="73">
        <v>37238</v>
      </c>
      <c r="G191" s="73">
        <v>37413</v>
      </c>
      <c r="H191" s="73">
        <v>37638</v>
      </c>
      <c r="I191" s="75"/>
      <c r="J191" s="76">
        <f t="shared" ref="J191:J194" si="220">(IF(E191="SHORT",F191-G191,IF(E191="LONG",G191-F191)))*D191</f>
        <v>10500</v>
      </c>
      <c r="K191" s="77">
        <f t="shared" ref="K191:K194" si="221">(IF(E191="SHORT",IF(H191="",0,G191-H191),IF(E191="LONG",IF(H191="",0,H191-G191))))*D191</f>
        <v>13500</v>
      </c>
      <c r="L191" s="77"/>
      <c r="M191" s="77">
        <f t="shared" ref="M191:M194" si="222">(K191+J191+L191)/D191</f>
        <v>400</v>
      </c>
      <c r="N191" s="78">
        <f t="shared" ref="N191:N194" si="223">M191*D191</f>
        <v>24000</v>
      </c>
    </row>
    <row r="192" spans="1:14" s="79" customFormat="1" ht="14.25" customHeight="1">
      <c r="A192" s="80">
        <v>43439</v>
      </c>
      <c r="B192" s="81" t="s">
        <v>5</v>
      </c>
      <c r="C192" s="81" t="s">
        <v>55</v>
      </c>
      <c r="D192" s="82">
        <v>20000</v>
      </c>
      <c r="E192" s="81" t="s">
        <v>2</v>
      </c>
      <c r="F192" s="81">
        <v>186.1</v>
      </c>
      <c r="G192" s="81">
        <v>186.8</v>
      </c>
      <c r="H192" s="81"/>
      <c r="I192" s="83"/>
      <c r="J192" s="84">
        <f t="shared" si="220"/>
        <v>-14000.000000000342</v>
      </c>
      <c r="K192" s="85"/>
      <c r="L192" s="85"/>
      <c r="M192" s="85">
        <f t="shared" si="222"/>
        <v>-0.70000000000001705</v>
      </c>
      <c r="N192" s="86">
        <f t="shared" si="223"/>
        <v>-14000.000000000342</v>
      </c>
    </row>
    <row r="193" spans="1:14" s="87" customFormat="1" ht="14.25" customHeight="1">
      <c r="A193" s="80">
        <v>43439</v>
      </c>
      <c r="B193" s="81" t="s">
        <v>0</v>
      </c>
      <c r="C193" s="81" t="s">
        <v>56</v>
      </c>
      <c r="D193" s="82">
        <v>200</v>
      </c>
      <c r="E193" s="81" t="s">
        <v>1</v>
      </c>
      <c r="F193" s="81">
        <v>30981</v>
      </c>
      <c r="G193" s="81">
        <v>31081</v>
      </c>
      <c r="H193" s="81"/>
      <c r="I193" s="83"/>
      <c r="J193" s="84">
        <f t="shared" si="220"/>
        <v>20000</v>
      </c>
      <c r="K193" s="85"/>
      <c r="L193" s="85"/>
      <c r="M193" s="85">
        <f t="shared" si="222"/>
        <v>100</v>
      </c>
      <c r="N193" s="86">
        <f t="shared" si="223"/>
        <v>20000</v>
      </c>
    </row>
    <row r="194" spans="1:14" s="79" customFormat="1" ht="14.25" customHeight="1">
      <c r="A194" s="72">
        <v>43439</v>
      </c>
      <c r="B194" s="73" t="s">
        <v>31</v>
      </c>
      <c r="C194" s="73" t="s">
        <v>53</v>
      </c>
      <c r="D194" s="74">
        <v>400</v>
      </c>
      <c r="E194" s="73" t="s">
        <v>1</v>
      </c>
      <c r="F194" s="73">
        <v>3706</v>
      </c>
      <c r="G194" s="73">
        <v>3751</v>
      </c>
      <c r="H194" s="73">
        <v>3811</v>
      </c>
      <c r="I194" s="75"/>
      <c r="J194" s="76">
        <f t="shared" si="220"/>
        <v>18000</v>
      </c>
      <c r="K194" s="77">
        <f t="shared" si="221"/>
        <v>24000</v>
      </c>
      <c r="L194" s="77"/>
      <c r="M194" s="77">
        <f t="shared" si="222"/>
        <v>105</v>
      </c>
      <c r="N194" s="78">
        <f t="shared" si="223"/>
        <v>42000</v>
      </c>
    </row>
    <row r="195" spans="1:14" s="87" customFormat="1" ht="14.25" customHeight="1">
      <c r="A195" s="72">
        <v>43438</v>
      </c>
      <c r="B195" s="73" t="s">
        <v>6</v>
      </c>
      <c r="C195" s="73" t="s">
        <v>55</v>
      </c>
      <c r="D195" s="74">
        <v>20000</v>
      </c>
      <c r="E195" s="73" t="s">
        <v>1</v>
      </c>
      <c r="F195" s="73">
        <v>139.30000000000001</v>
      </c>
      <c r="G195" s="73">
        <v>140.15</v>
      </c>
      <c r="H195" s="73">
        <v>141.4</v>
      </c>
      <c r="I195" s="75"/>
      <c r="J195" s="76">
        <f t="shared" ref="J195:J198" si="224">(IF(E195="SHORT",F195-G195,IF(E195="LONG",G195-F195)))*D195</f>
        <v>16999.999999999887</v>
      </c>
      <c r="K195" s="77">
        <f t="shared" ref="K195:K196" si="225">(IF(E195="SHORT",IF(H195="",0,G195-H195),IF(E195="LONG",IF(H195="",0,H195-G195))))*D195</f>
        <v>25000</v>
      </c>
      <c r="L195" s="77"/>
      <c r="M195" s="77">
        <f t="shared" ref="M195:M198" si="226">(K195+J195+L195)/D195</f>
        <v>2.0999999999999943</v>
      </c>
      <c r="N195" s="78">
        <f t="shared" ref="N195:N198" si="227">M195*D195</f>
        <v>41999.999999999884</v>
      </c>
    </row>
    <row r="196" spans="1:14" s="87" customFormat="1" ht="14.25" customHeight="1">
      <c r="A196" s="72">
        <v>43438</v>
      </c>
      <c r="B196" s="73" t="s">
        <v>5</v>
      </c>
      <c r="C196" s="73" t="s">
        <v>55</v>
      </c>
      <c r="D196" s="74">
        <v>20000</v>
      </c>
      <c r="E196" s="73" t="s">
        <v>1</v>
      </c>
      <c r="F196" s="73">
        <v>185.45</v>
      </c>
      <c r="G196" s="73">
        <v>186.35</v>
      </c>
      <c r="H196" s="73">
        <v>187.6</v>
      </c>
      <c r="I196" s="75"/>
      <c r="J196" s="76">
        <f t="shared" si="224"/>
        <v>18000.000000000113</v>
      </c>
      <c r="K196" s="77">
        <f t="shared" si="225"/>
        <v>25000</v>
      </c>
      <c r="L196" s="77"/>
      <c r="M196" s="77">
        <f t="shared" si="226"/>
        <v>2.1500000000000057</v>
      </c>
      <c r="N196" s="78">
        <f t="shared" si="227"/>
        <v>43000.000000000116</v>
      </c>
    </row>
    <row r="197" spans="1:14" s="87" customFormat="1" ht="14.25" customHeight="1">
      <c r="A197" s="80">
        <v>43438</v>
      </c>
      <c r="B197" s="81" t="s">
        <v>0</v>
      </c>
      <c r="C197" s="81" t="s">
        <v>56</v>
      </c>
      <c r="D197" s="82">
        <v>200</v>
      </c>
      <c r="E197" s="81" t="s">
        <v>1</v>
      </c>
      <c r="F197" s="81">
        <v>30930</v>
      </c>
      <c r="G197" s="81">
        <v>31030</v>
      </c>
      <c r="H197" s="81"/>
      <c r="I197" s="83"/>
      <c r="J197" s="84">
        <f t="shared" si="224"/>
        <v>20000</v>
      </c>
      <c r="K197" s="85"/>
      <c r="L197" s="85"/>
      <c r="M197" s="85">
        <f t="shared" si="226"/>
        <v>100</v>
      </c>
      <c r="N197" s="86">
        <f t="shared" si="227"/>
        <v>20000</v>
      </c>
    </row>
    <row r="198" spans="1:14" s="87" customFormat="1" ht="14.25" customHeight="1">
      <c r="A198" s="80">
        <v>43438</v>
      </c>
      <c r="B198" s="81" t="s">
        <v>31</v>
      </c>
      <c r="C198" s="81" t="s">
        <v>53</v>
      </c>
      <c r="D198" s="82">
        <v>400</v>
      </c>
      <c r="E198" s="81" t="s">
        <v>1</v>
      </c>
      <c r="F198" s="81">
        <v>3850</v>
      </c>
      <c r="G198" s="81">
        <v>3815</v>
      </c>
      <c r="H198" s="81"/>
      <c r="I198" s="83"/>
      <c r="J198" s="84">
        <f t="shared" si="224"/>
        <v>-14000</v>
      </c>
      <c r="K198" s="85"/>
      <c r="L198" s="85"/>
      <c r="M198" s="85">
        <f t="shared" si="226"/>
        <v>-35</v>
      </c>
      <c r="N198" s="86">
        <f t="shared" si="227"/>
        <v>-14000</v>
      </c>
    </row>
    <row r="199" spans="1:14" s="87" customFormat="1" ht="14.25" customHeight="1">
      <c r="A199" s="72">
        <v>43437</v>
      </c>
      <c r="B199" s="73" t="s">
        <v>0</v>
      </c>
      <c r="C199" s="73" t="s">
        <v>56</v>
      </c>
      <c r="D199" s="74">
        <v>200</v>
      </c>
      <c r="E199" s="73" t="s">
        <v>1</v>
      </c>
      <c r="F199" s="73">
        <v>30670</v>
      </c>
      <c r="G199" s="73">
        <v>30770</v>
      </c>
      <c r="H199" s="73">
        <v>30895</v>
      </c>
      <c r="I199" s="75"/>
      <c r="J199" s="76">
        <f t="shared" ref="J199:J200" si="228">(IF(E199="SHORT",F199-G199,IF(E199="LONG",G199-F199)))*D199</f>
        <v>20000</v>
      </c>
      <c r="K199" s="77">
        <f t="shared" ref="K199" si="229">(IF(E199="SHORT",IF(H199="",0,G199-H199),IF(E199="LONG",IF(H199="",0,H199-G199))))*D199</f>
        <v>25000</v>
      </c>
      <c r="L199" s="77"/>
      <c r="M199" s="77">
        <f t="shared" ref="M199:M200" si="230">(K199+J199+L199)/D199</f>
        <v>225</v>
      </c>
      <c r="N199" s="78">
        <f t="shared" ref="N199:N200" si="231">M199*D199</f>
        <v>45000</v>
      </c>
    </row>
    <row r="200" spans="1:14" s="87" customFormat="1" ht="14.25" customHeight="1">
      <c r="A200" s="80">
        <v>43437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3749</v>
      </c>
      <c r="G200" s="81">
        <v>3714</v>
      </c>
      <c r="H200" s="81"/>
      <c r="I200" s="83"/>
      <c r="J200" s="84">
        <f t="shared" si="228"/>
        <v>-14000</v>
      </c>
      <c r="K200" s="85"/>
      <c r="L200" s="85"/>
      <c r="M200" s="85">
        <f t="shared" si="230"/>
        <v>-35</v>
      </c>
      <c r="N200" s="86">
        <f t="shared" si="231"/>
        <v>-14000</v>
      </c>
    </row>
    <row r="201" spans="1:14" s="87" customFormat="1" ht="14.25" customHeight="1">
      <c r="A201" s="72">
        <v>43434</v>
      </c>
      <c r="B201" s="73" t="s">
        <v>4</v>
      </c>
      <c r="C201" s="73" t="s">
        <v>56</v>
      </c>
      <c r="D201" s="74">
        <v>60</v>
      </c>
      <c r="E201" s="73" t="s">
        <v>2</v>
      </c>
      <c r="F201" s="73">
        <v>35641</v>
      </c>
      <c r="G201" s="73">
        <v>35466</v>
      </c>
      <c r="H201" s="73">
        <v>35241</v>
      </c>
      <c r="I201" s="75"/>
      <c r="J201" s="76">
        <f t="shared" ref="J201:J203" si="232">(IF(E201="SHORT",F201-G201,IF(E201="LONG",G201-F201)))*D201</f>
        <v>10500</v>
      </c>
      <c r="K201" s="77">
        <f t="shared" ref="K201:K203" si="233">(IF(E201="SHORT",IF(H201="",0,G201-H201),IF(E201="LONG",IF(H201="",0,H201-G201))))*D201</f>
        <v>13500</v>
      </c>
      <c r="L201" s="77"/>
      <c r="M201" s="77">
        <f t="shared" ref="M201:M203" si="234">(K201+J201+L201)/D201</f>
        <v>400</v>
      </c>
      <c r="N201" s="78">
        <f t="shared" ref="N201:N203" si="235">M201*D201</f>
        <v>24000</v>
      </c>
    </row>
    <row r="202" spans="1:14" s="87" customFormat="1" ht="14.25" customHeight="1">
      <c r="A202" s="80">
        <v>43434</v>
      </c>
      <c r="B202" s="81" t="s">
        <v>0</v>
      </c>
      <c r="C202" s="81" t="s">
        <v>56</v>
      </c>
      <c r="D202" s="82">
        <v>200</v>
      </c>
      <c r="E202" s="81" t="s">
        <v>2</v>
      </c>
      <c r="F202" s="81">
        <v>30212</v>
      </c>
      <c r="G202" s="81">
        <v>30112</v>
      </c>
      <c r="H202" s="81"/>
      <c r="I202" s="83"/>
      <c r="J202" s="84">
        <f t="shared" si="232"/>
        <v>20000</v>
      </c>
      <c r="K202" s="85"/>
      <c r="L202" s="85"/>
      <c r="M202" s="85">
        <f t="shared" si="234"/>
        <v>100</v>
      </c>
      <c r="N202" s="86">
        <f t="shared" si="235"/>
        <v>20000</v>
      </c>
    </row>
    <row r="203" spans="1:14" s="87" customFormat="1" ht="14.25" customHeight="1">
      <c r="A203" s="72">
        <v>43434</v>
      </c>
      <c r="B203" s="73" t="s">
        <v>31</v>
      </c>
      <c r="C203" s="73" t="s">
        <v>53</v>
      </c>
      <c r="D203" s="74">
        <v>400</v>
      </c>
      <c r="E203" s="73" t="s">
        <v>2</v>
      </c>
      <c r="F203" s="73">
        <v>3602</v>
      </c>
      <c r="G203" s="73">
        <v>3557</v>
      </c>
      <c r="H203" s="73">
        <v>3497</v>
      </c>
      <c r="I203" s="75"/>
      <c r="J203" s="76">
        <f t="shared" si="232"/>
        <v>18000</v>
      </c>
      <c r="K203" s="77">
        <f t="shared" si="233"/>
        <v>24000</v>
      </c>
      <c r="L203" s="77"/>
      <c r="M203" s="77">
        <f t="shared" si="234"/>
        <v>105</v>
      </c>
      <c r="N203" s="78">
        <f t="shared" si="235"/>
        <v>42000</v>
      </c>
    </row>
    <row r="204" spans="1:14" s="87" customFormat="1" ht="14.25" customHeight="1">
      <c r="A204" s="80">
        <v>43433</v>
      </c>
      <c r="B204" s="81" t="s">
        <v>32</v>
      </c>
      <c r="C204" s="81" t="s">
        <v>53</v>
      </c>
      <c r="D204" s="82">
        <v>5000</v>
      </c>
      <c r="E204" s="81" t="s">
        <v>2</v>
      </c>
      <c r="F204" s="81">
        <v>319.5</v>
      </c>
      <c r="G204" s="81">
        <v>314.7</v>
      </c>
      <c r="H204" s="81"/>
      <c r="I204" s="83"/>
      <c r="J204" s="84">
        <f t="shared" ref="J204:J208" si="236">(IF(E204="SHORT",F204-G204,IF(E204="LONG",G204-F204)))*D204</f>
        <v>24000.000000000058</v>
      </c>
      <c r="K204" s="85"/>
      <c r="L204" s="85"/>
      <c r="M204" s="85">
        <f t="shared" ref="M204:M208" si="237">(K204+J204+L204)/D204</f>
        <v>4.8000000000000114</v>
      </c>
      <c r="N204" s="86">
        <f t="shared" ref="N204:N208" si="238">M204*D204</f>
        <v>24000.000000000058</v>
      </c>
    </row>
    <row r="205" spans="1:14" s="87" customFormat="1" ht="14.25" customHeight="1">
      <c r="A205" s="80">
        <v>43433</v>
      </c>
      <c r="B205" s="81" t="s">
        <v>32</v>
      </c>
      <c r="C205" s="81" t="s">
        <v>53</v>
      </c>
      <c r="D205" s="82">
        <v>5000</v>
      </c>
      <c r="E205" s="81" t="s">
        <v>1</v>
      </c>
      <c r="F205" s="81">
        <v>322.3</v>
      </c>
      <c r="G205" s="81">
        <v>318.60000000000002</v>
      </c>
      <c r="H205" s="81"/>
      <c r="I205" s="83"/>
      <c r="J205" s="84">
        <f t="shared" si="236"/>
        <v>-18499.999999999942</v>
      </c>
      <c r="K205" s="85"/>
      <c r="L205" s="85"/>
      <c r="M205" s="85">
        <f t="shared" si="237"/>
        <v>-3.6999999999999882</v>
      </c>
      <c r="N205" s="86">
        <f t="shared" si="238"/>
        <v>-18499.999999999942</v>
      </c>
    </row>
    <row r="206" spans="1:14" s="87" customFormat="1" ht="14.25" customHeight="1">
      <c r="A206" s="80">
        <v>43433</v>
      </c>
      <c r="B206" s="81" t="s">
        <v>31</v>
      </c>
      <c r="C206" s="81" t="s">
        <v>53</v>
      </c>
      <c r="D206" s="82">
        <v>400</v>
      </c>
      <c r="E206" s="81" t="s">
        <v>2</v>
      </c>
      <c r="F206" s="81">
        <v>3549</v>
      </c>
      <c r="G206" s="81">
        <v>3504</v>
      </c>
      <c r="H206" s="81"/>
      <c r="I206" s="83"/>
      <c r="J206" s="84">
        <f t="shared" si="236"/>
        <v>18000</v>
      </c>
      <c r="K206" s="85"/>
      <c r="L206" s="85"/>
      <c r="M206" s="85">
        <f t="shared" si="237"/>
        <v>45</v>
      </c>
      <c r="N206" s="86">
        <f t="shared" si="238"/>
        <v>18000</v>
      </c>
    </row>
    <row r="207" spans="1:14" s="87" customFormat="1" ht="14.25" customHeight="1">
      <c r="A207" s="80">
        <v>43433</v>
      </c>
      <c r="B207" s="81" t="s">
        <v>0</v>
      </c>
      <c r="C207" s="81" t="s">
        <v>56</v>
      </c>
      <c r="D207" s="82">
        <v>200</v>
      </c>
      <c r="E207" s="81" t="s">
        <v>2</v>
      </c>
      <c r="F207" s="81">
        <v>30330</v>
      </c>
      <c r="G207" s="81">
        <v>30230</v>
      </c>
      <c r="H207" s="81"/>
      <c r="I207" s="83"/>
      <c r="J207" s="84">
        <f t="shared" si="236"/>
        <v>20000</v>
      </c>
      <c r="K207" s="85"/>
      <c r="L207" s="85"/>
      <c r="M207" s="85">
        <f t="shared" si="237"/>
        <v>100</v>
      </c>
      <c r="N207" s="86">
        <f t="shared" si="238"/>
        <v>20000</v>
      </c>
    </row>
    <row r="208" spans="1:14" s="87" customFormat="1" ht="14.25" customHeight="1">
      <c r="A208" s="80">
        <v>43433</v>
      </c>
      <c r="B208" s="81" t="s">
        <v>4</v>
      </c>
      <c r="C208" s="81" t="s">
        <v>56</v>
      </c>
      <c r="D208" s="82">
        <v>60</v>
      </c>
      <c r="E208" s="81" t="s">
        <v>2</v>
      </c>
      <c r="F208" s="81">
        <v>35876</v>
      </c>
      <c r="G208" s="81">
        <v>35701</v>
      </c>
      <c r="H208" s="81"/>
      <c r="I208" s="83"/>
      <c r="J208" s="84">
        <f t="shared" si="236"/>
        <v>10500</v>
      </c>
      <c r="K208" s="85"/>
      <c r="L208" s="85"/>
      <c r="M208" s="85">
        <f t="shared" si="237"/>
        <v>175</v>
      </c>
      <c r="N208" s="86">
        <f t="shared" si="238"/>
        <v>10500</v>
      </c>
    </row>
    <row r="209" spans="1:14" s="87" customFormat="1" ht="14.25" customHeight="1">
      <c r="A209" s="80">
        <v>43432</v>
      </c>
      <c r="B209" s="81" t="s">
        <v>3</v>
      </c>
      <c r="C209" s="81" t="s">
        <v>55</v>
      </c>
      <c r="D209" s="82">
        <v>4000</v>
      </c>
      <c r="E209" s="81" t="s">
        <v>1</v>
      </c>
      <c r="F209" s="81">
        <v>427.05</v>
      </c>
      <c r="G209" s="81">
        <v>431.95</v>
      </c>
      <c r="H209" s="81"/>
      <c r="I209" s="83"/>
      <c r="J209" s="84">
        <f t="shared" ref="J209:J211" si="239">(IF(E209="SHORT",F209-G209,IF(E209="LONG",G209-F209)))*D209</f>
        <v>19599.999999999909</v>
      </c>
      <c r="K209" s="85"/>
      <c r="L209" s="85"/>
      <c r="M209" s="85">
        <f t="shared" ref="M209:M211" si="240">(K209+J209+L209)/D209</f>
        <v>4.8999999999999773</v>
      </c>
      <c r="N209" s="86">
        <f t="shared" ref="N209:N211" si="241">M209*D209</f>
        <v>19599.999999999909</v>
      </c>
    </row>
    <row r="210" spans="1:14" s="87" customFormat="1" ht="14.25" customHeight="1">
      <c r="A210" s="80">
        <v>43432</v>
      </c>
      <c r="B210" s="81" t="s">
        <v>0</v>
      </c>
      <c r="C210" s="81" t="s">
        <v>56</v>
      </c>
      <c r="D210" s="82">
        <v>200</v>
      </c>
      <c r="E210" s="81" t="s">
        <v>2</v>
      </c>
      <c r="F210" s="81">
        <v>30315</v>
      </c>
      <c r="G210" s="81">
        <v>30250</v>
      </c>
      <c r="H210" s="81"/>
      <c r="I210" s="83"/>
      <c r="J210" s="84">
        <f t="shared" si="239"/>
        <v>13000</v>
      </c>
      <c r="K210" s="85"/>
      <c r="L210" s="85"/>
      <c r="M210" s="85">
        <f t="shared" si="240"/>
        <v>65</v>
      </c>
      <c r="N210" s="86">
        <f t="shared" si="241"/>
        <v>13000</v>
      </c>
    </row>
    <row r="211" spans="1:14" s="87" customFormat="1" ht="14.25" customHeight="1">
      <c r="A211" s="80">
        <v>43432</v>
      </c>
      <c r="B211" s="81" t="s">
        <v>31</v>
      </c>
      <c r="C211" s="81" t="s">
        <v>53</v>
      </c>
      <c r="D211" s="82">
        <v>400</v>
      </c>
      <c r="E211" s="81" t="s">
        <v>2</v>
      </c>
      <c r="F211" s="81">
        <v>3655</v>
      </c>
      <c r="G211" s="81">
        <v>3610</v>
      </c>
      <c r="H211" s="81"/>
      <c r="I211" s="83"/>
      <c r="J211" s="84">
        <f t="shared" si="239"/>
        <v>18000</v>
      </c>
      <c r="K211" s="85"/>
      <c r="L211" s="85"/>
      <c r="M211" s="85">
        <f t="shared" si="240"/>
        <v>45</v>
      </c>
      <c r="N211" s="86">
        <f t="shared" si="241"/>
        <v>18000</v>
      </c>
    </row>
    <row r="212" spans="1:14" s="87" customFormat="1" ht="14.25" customHeight="1">
      <c r="A212" s="80">
        <v>43431</v>
      </c>
      <c r="B212" s="81" t="s">
        <v>0</v>
      </c>
      <c r="C212" s="81" t="s">
        <v>56</v>
      </c>
      <c r="D212" s="82">
        <v>200</v>
      </c>
      <c r="E212" s="81" t="s">
        <v>1</v>
      </c>
      <c r="F212" s="81">
        <v>30580</v>
      </c>
      <c r="G212" s="81">
        <v>30500</v>
      </c>
      <c r="H212" s="81"/>
      <c r="I212" s="83"/>
      <c r="J212" s="84">
        <f t="shared" ref="J212:J216" si="242">(IF(E212="SHORT",F212-G212,IF(E212="LONG",G212-F212)))*D212</f>
        <v>-16000</v>
      </c>
      <c r="K212" s="85"/>
      <c r="L212" s="85"/>
      <c r="M212" s="85">
        <f t="shared" ref="M212:M216" si="243">(K212+J212+L212)/D212</f>
        <v>-80</v>
      </c>
      <c r="N212" s="86">
        <f t="shared" ref="N212:N216" si="244">M212*D212</f>
        <v>-16000</v>
      </c>
    </row>
    <row r="213" spans="1:14" s="79" customFormat="1" ht="14.25" customHeight="1">
      <c r="A213" s="80">
        <v>43431</v>
      </c>
      <c r="B213" s="81" t="s">
        <v>4</v>
      </c>
      <c r="C213" s="81" t="s">
        <v>56</v>
      </c>
      <c r="D213" s="82">
        <v>60</v>
      </c>
      <c r="E213" s="81" t="s">
        <v>2</v>
      </c>
      <c r="F213" s="81">
        <v>36076</v>
      </c>
      <c r="G213" s="81">
        <v>35901</v>
      </c>
      <c r="H213" s="81"/>
      <c r="I213" s="83"/>
      <c r="J213" s="84">
        <f t="shared" si="242"/>
        <v>10500</v>
      </c>
      <c r="K213" s="85"/>
      <c r="L213" s="85"/>
      <c r="M213" s="85">
        <f t="shared" si="243"/>
        <v>175</v>
      </c>
      <c r="N213" s="86">
        <f t="shared" si="244"/>
        <v>10500</v>
      </c>
    </row>
    <row r="214" spans="1:14" s="87" customFormat="1" ht="14.25" customHeight="1">
      <c r="A214" s="80">
        <v>43431</v>
      </c>
      <c r="B214" s="81" t="s">
        <v>32</v>
      </c>
      <c r="C214" s="81" t="s">
        <v>53</v>
      </c>
      <c r="D214" s="82">
        <v>5000</v>
      </c>
      <c r="E214" s="81" t="s">
        <v>2</v>
      </c>
      <c r="F214" s="81">
        <v>292.89999999999998</v>
      </c>
      <c r="G214" s="81">
        <v>295.89999999999998</v>
      </c>
      <c r="H214" s="81"/>
      <c r="I214" s="83"/>
      <c r="J214" s="84">
        <f t="shared" si="242"/>
        <v>-15000</v>
      </c>
      <c r="K214" s="85"/>
      <c r="L214" s="85"/>
      <c r="M214" s="85">
        <f t="shared" si="243"/>
        <v>-3</v>
      </c>
      <c r="N214" s="86">
        <f t="shared" si="244"/>
        <v>-15000</v>
      </c>
    </row>
    <row r="215" spans="1:14" s="87" customFormat="1" ht="14.25" customHeight="1">
      <c r="A215" s="80">
        <v>43431</v>
      </c>
      <c r="B215" s="81" t="s">
        <v>31</v>
      </c>
      <c r="C215" s="81" t="s">
        <v>53</v>
      </c>
      <c r="D215" s="82">
        <v>400</v>
      </c>
      <c r="E215" s="81" t="s">
        <v>2</v>
      </c>
      <c r="F215" s="81">
        <v>3648</v>
      </c>
      <c r="G215" s="81">
        <v>3608</v>
      </c>
      <c r="H215" s="81"/>
      <c r="I215" s="83"/>
      <c r="J215" s="84">
        <f t="shared" si="242"/>
        <v>16000</v>
      </c>
      <c r="K215" s="85"/>
      <c r="L215" s="85"/>
      <c r="M215" s="85">
        <f t="shared" si="243"/>
        <v>40</v>
      </c>
      <c r="N215" s="86">
        <f t="shared" si="244"/>
        <v>16000</v>
      </c>
    </row>
    <row r="216" spans="1:14" s="79" customFormat="1" ht="14.25" customHeight="1">
      <c r="A216" s="80">
        <v>43431</v>
      </c>
      <c r="B216" s="81" t="s">
        <v>3</v>
      </c>
      <c r="C216" s="81" t="s">
        <v>55</v>
      </c>
      <c r="D216" s="82">
        <v>4000</v>
      </c>
      <c r="E216" s="81" t="s">
        <v>2</v>
      </c>
      <c r="F216" s="81">
        <v>427</v>
      </c>
      <c r="G216" s="81">
        <v>423.9</v>
      </c>
      <c r="H216" s="81"/>
      <c r="I216" s="83"/>
      <c r="J216" s="84">
        <f t="shared" si="242"/>
        <v>12400.000000000091</v>
      </c>
      <c r="K216" s="85"/>
      <c r="L216" s="85"/>
      <c r="M216" s="85">
        <f t="shared" si="243"/>
        <v>3.1000000000000227</v>
      </c>
      <c r="N216" s="86">
        <f t="shared" si="244"/>
        <v>12400.000000000091</v>
      </c>
    </row>
    <row r="217" spans="1:14" s="87" customFormat="1" ht="14.25" customHeight="1">
      <c r="A217" s="80">
        <v>43430</v>
      </c>
      <c r="B217" s="81" t="s">
        <v>31</v>
      </c>
      <c r="C217" s="81" t="s">
        <v>53</v>
      </c>
      <c r="D217" s="82">
        <v>400</v>
      </c>
      <c r="E217" s="81" t="s">
        <v>1</v>
      </c>
      <c r="F217" s="81">
        <v>3637</v>
      </c>
      <c r="G217" s="81">
        <v>3682</v>
      </c>
      <c r="H217" s="81"/>
      <c r="I217" s="83"/>
      <c r="J217" s="84">
        <f t="shared" ref="J217:J219" si="245">(IF(E217="SHORT",F217-G217,IF(E217="LONG",G217-F217)))*D217</f>
        <v>18000</v>
      </c>
      <c r="K217" s="85"/>
      <c r="L217" s="85"/>
      <c r="M217" s="85">
        <f t="shared" ref="M217:M219" si="246">(K217+J217+L217)/D217</f>
        <v>45</v>
      </c>
      <c r="N217" s="86">
        <f t="shared" ref="N217:N219" si="247">M217*D217</f>
        <v>18000</v>
      </c>
    </row>
    <row r="218" spans="1:14" s="87" customFormat="1" ht="14.25" customHeight="1">
      <c r="A218" s="80">
        <v>43430</v>
      </c>
      <c r="B218" s="81" t="s">
        <v>0</v>
      </c>
      <c r="C218" s="81" t="s">
        <v>56</v>
      </c>
      <c r="D218" s="82">
        <v>200</v>
      </c>
      <c r="E218" s="81" t="s">
        <v>2</v>
      </c>
      <c r="F218" s="81">
        <v>30569</v>
      </c>
      <c r="G218" s="81">
        <v>30649</v>
      </c>
      <c r="H218" s="81"/>
      <c r="I218" s="83"/>
      <c r="J218" s="84">
        <f t="shared" si="245"/>
        <v>-16000</v>
      </c>
      <c r="K218" s="85"/>
      <c r="L218" s="85"/>
      <c r="M218" s="85">
        <f t="shared" si="246"/>
        <v>-80</v>
      </c>
      <c r="N218" s="86">
        <f t="shared" si="247"/>
        <v>-16000</v>
      </c>
    </row>
    <row r="219" spans="1:14" s="87" customFormat="1" ht="14.25" customHeight="1">
      <c r="A219" s="80">
        <v>43430</v>
      </c>
      <c r="B219" s="81" t="s">
        <v>4</v>
      </c>
      <c r="C219" s="81" t="s">
        <v>56</v>
      </c>
      <c r="D219" s="82">
        <v>60</v>
      </c>
      <c r="E219" s="81" t="s">
        <v>1</v>
      </c>
      <c r="F219" s="81">
        <v>36352</v>
      </c>
      <c r="G219" s="81">
        <v>36227</v>
      </c>
      <c r="H219" s="81"/>
      <c r="I219" s="83"/>
      <c r="J219" s="84">
        <f t="shared" si="245"/>
        <v>-7500</v>
      </c>
      <c r="K219" s="85"/>
      <c r="L219" s="85"/>
      <c r="M219" s="85">
        <f t="shared" si="246"/>
        <v>-125</v>
      </c>
      <c r="N219" s="86">
        <f t="shared" si="247"/>
        <v>-7500</v>
      </c>
    </row>
    <row r="220" spans="1:14" s="87" customFormat="1" ht="14.25" customHeight="1">
      <c r="A220" s="80">
        <v>43426</v>
      </c>
      <c r="B220" s="81" t="s">
        <v>31</v>
      </c>
      <c r="C220" s="81" t="s">
        <v>53</v>
      </c>
      <c r="D220" s="82">
        <v>400</v>
      </c>
      <c r="E220" s="81" t="s">
        <v>2</v>
      </c>
      <c r="F220" s="81">
        <v>3847</v>
      </c>
      <c r="G220" s="81">
        <v>3816</v>
      </c>
      <c r="H220" s="81"/>
      <c r="I220" s="83"/>
      <c r="J220" s="84">
        <f t="shared" ref="J220:J224" si="248">(IF(E220="SHORT",F220-G220,IF(E220="LONG",G220-F220)))*D220</f>
        <v>12400</v>
      </c>
      <c r="K220" s="85"/>
      <c r="L220" s="85"/>
      <c r="M220" s="85">
        <f t="shared" ref="M220:M224" si="249">(K220+J220+L220)/D220</f>
        <v>31</v>
      </c>
      <c r="N220" s="86">
        <f t="shared" ref="N220:N224" si="250">M220*D220</f>
        <v>12400</v>
      </c>
    </row>
    <row r="221" spans="1:14" s="87" customFormat="1" ht="14.25" customHeight="1">
      <c r="A221" s="80">
        <v>43426</v>
      </c>
      <c r="B221" s="81" t="s">
        <v>4</v>
      </c>
      <c r="C221" s="81" t="s">
        <v>56</v>
      </c>
      <c r="D221" s="82">
        <v>60</v>
      </c>
      <c r="E221" s="81" t="s">
        <v>2</v>
      </c>
      <c r="F221" s="81">
        <v>36859</v>
      </c>
      <c r="G221" s="81">
        <v>36684</v>
      </c>
      <c r="H221" s="81"/>
      <c r="I221" s="83"/>
      <c r="J221" s="84">
        <f t="shared" si="248"/>
        <v>10500</v>
      </c>
      <c r="K221" s="85"/>
      <c r="L221" s="85"/>
      <c r="M221" s="85">
        <f t="shared" si="249"/>
        <v>175</v>
      </c>
      <c r="N221" s="86">
        <f t="shared" si="250"/>
        <v>10500</v>
      </c>
    </row>
    <row r="222" spans="1:14" s="79" customFormat="1" ht="14.25" customHeight="1">
      <c r="A222" s="72">
        <v>43426</v>
      </c>
      <c r="B222" s="73" t="s">
        <v>0</v>
      </c>
      <c r="C222" s="73" t="s">
        <v>56</v>
      </c>
      <c r="D222" s="74">
        <v>200</v>
      </c>
      <c r="E222" s="73" t="s">
        <v>2</v>
      </c>
      <c r="F222" s="73">
        <v>30798</v>
      </c>
      <c r="G222" s="73">
        <v>30698</v>
      </c>
      <c r="H222" s="73">
        <v>30573</v>
      </c>
      <c r="I222" s="75"/>
      <c r="J222" s="76">
        <f t="shared" si="248"/>
        <v>20000</v>
      </c>
      <c r="K222" s="77">
        <f t="shared" ref="K222" si="251">(IF(E222="SHORT",IF(H222="",0,G222-H222),IF(E222="LONG",IF(H222="",0,H222-G222))))*D222</f>
        <v>25000</v>
      </c>
      <c r="L222" s="77"/>
      <c r="M222" s="77">
        <f t="shared" si="249"/>
        <v>225</v>
      </c>
      <c r="N222" s="78">
        <f t="shared" si="250"/>
        <v>45000</v>
      </c>
    </row>
    <row r="223" spans="1:14" s="87" customFormat="1" ht="14.25" customHeight="1">
      <c r="A223" s="80">
        <v>43426</v>
      </c>
      <c r="B223" s="81" t="s">
        <v>49</v>
      </c>
      <c r="C223" s="81" t="s">
        <v>55</v>
      </c>
      <c r="D223" s="82">
        <v>20000</v>
      </c>
      <c r="E223" s="81" t="s">
        <v>2</v>
      </c>
      <c r="F223" s="81">
        <v>139.05000000000001</v>
      </c>
      <c r="G223" s="81">
        <v>138.69999999999999</v>
      </c>
      <c r="H223" s="81"/>
      <c r="I223" s="83"/>
      <c r="J223" s="84">
        <f t="shared" si="248"/>
        <v>7000.0000000004547</v>
      </c>
      <c r="K223" s="85"/>
      <c r="L223" s="85"/>
      <c r="M223" s="85">
        <f t="shared" si="249"/>
        <v>0.35000000000002274</v>
      </c>
      <c r="N223" s="86">
        <f t="shared" si="250"/>
        <v>7000.0000000004547</v>
      </c>
    </row>
    <row r="224" spans="1:14" s="87" customFormat="1" ht="14.25" customHeight="1">
      <c r="A224" s="80">
        <v>43426</v>
      </c>
      <c r="B224" s="81" t="s">
        <v>5</v>
      </c>
      <c r="C224" s="81" t="s">
        <v>55</v>
      </c>
      <c r="D224" s="82">
        <v>20000</v>
      </c>
      <c r="E224" s="81" t="s">
        <v>1</v>
      </c>
      <c r="F224" s="81">
        <v>187.15</v>
      </c>
      <c r="G224" s="81">
        <v>186.4</v>
      </c>
      <c r="H224" s="81"/>
      <c r="I224" s="83"/>
      <c r="J224" s="84">
        <f t="shared" si="248"/>
        <v>-15000</v>
      </c>
      <c r="K224" s="85"/>
      <c r="L224" s="85"/>
      <c r="M224" s="85">
        <f t="shared" si="249"/>
        <v>-0.75</v>
      </c>
      <c r="N224" s="86">
        <f t="shared" si="250"/>
        <v>-15000</v>
      </c>
    </row>
    <row r="225" spans="1:14" s="79" customFormat="1" ht="14.25" customHeight="1">
      <c r="A225" s="72">
        <v>43425</v>
      </c>
      <c r="B225" s="73" t="s">
        <v>32</v>
      </c>
      <c r="C225" s="73" t="s">
        <v>53</v>
      </c>
      <c r="D225" s="74">
        <v>5000</v>
      </c>
      <c r="E225" s="73" t="s">
        <v>2</v>
      </c>
      <c r="F225" s="73">
        <v>338.9</v>
      </c>
      <c r="G225" s="73">
        <v>333.9</v>
      </c>
      <c r="H225" s="73">
        <v>327.9</v>
      </c>
      <c r="I225" s="75"/>
      <c r="J225" s="76">
        <f t="shared" ref="J225:J227" si="252">(IF(E225="SHORT",F225-G225,IF(E225="LONG",G225-F225)))*D225</f>
        <v>25000</v>
      </c>
      <c r="K225" s="77">
        <f t="shared" ref="K225" si="253">(IF(E225="SHORT",IF(H225="",0,G225-H225),IF(E225="LONG",IF(H225="",0,H225-G225))))*D225</f>
        <v>30000</v>
      </c>
      <c r="L225" s="77"/>
      <c r="M225" s="77">
        <f t="shared" ref="M225:M227" si="254">(K225+J225+L225)/D225</f>
        <v>11</v>
      </c>
      <c r="N225" s="78">
        <f t="shared" ref="N225:N227" si="255">M225*D225</f>
        <v>55000</v>
      </c>
    </row>
    <row r="226" spans="1:14" s="87" customFormat="1" ht="14.25" customHeight="1">
      <c r="A226" s="80">
        <v>43425</v>
      </c>
      <c r="B226" s="81" t="s">
        <v>31</v>
      </c>
      <c r="C226" s="81" t="s">
        <v>53</v>
      </c>
      <c r="D226" s="82">
        <v>400</v>
      </c>
      <c r="E226" s="81" t="s">
        <v>1</v>
      </c>
      <c r="F226" s="81">
        <v>3889</v>
      </c>
      <c r="G226" s="81">
        <v>3934</v>
      </c>
      <c r="H226" s="81"/>
      <c r="I226" s="83"/>
      <c r="J226" s="84">
        <f t="shared" si="252"/>
        <v>18000</v>
      </c>
      <c r="K226" s="85"/>
      <c r="L226" s="85"/>
      <c r="M226" s="85">
        <f t="shared" si="254"/>
        <v>45</v>
      </c>
      <c r="N226" s="86">
        <f t="shared" si="255"/>
        <v>18000</v>
      </c>
    </row>
    <row r="227" spans="1:14" s="79" customFormat="1" ht="14.25" customHeight="1">
      <c r="A227" s="80">
        <v>43425</v>
      </c>
      <c r="B227" s="81" t="s">
        <v>6</v>
      </c>
      <c r="C227" s="81" t="s">
        <v>55</v>
      </c>
      <c r="D227" s="82">
        <v>20000</v>
      </c>
      <c r="E227" s="81" t="s">
        <v>1</v>
      </c>
      <c r="F227" s="81">
        <v>140.30000000000001</v>
      </c>
      <c r="G227" s="81">
        <v>139.6</v>
      </c>
      <c r="H227" s="81"/>
      <c r="I227" s="83"/>
      <c r="J227" s="84">
        <f t="shared" si="252"/>
        <v>-14000.000000000342</v>
      </c>
      <c r="K227" s="85"/>
      <c r="L227" s="85"/>
      <c r="M227" s="85">
        <f t="shared" si="254"/>
        <v>-0.70000000000001705</v>
      </c>
      <c r="N227" s="86">
        <f t="shared" si="255"/>
        <v>-14000.000000000342</v>
      </c>
    </row>
    <row r="228" spans="1:14" s="79" customFormat="1" ht="14.25" customHeight="1">
      <c r="A228" s="80">
        <v>43424</v>
      </c>
      <c r="B228" s="81" t="s">
        <v>3</v>
      </c>
      <c r="C228" s="81" t="s">
        <v>55</v>
      </c>
      <c r="D228" s="82">
        <v>4000</v>
      </c>
      <c r="E228" s="81" t="s">
        <v>1</v>
      </c>
      <c r="F228" s="81">
        <v>441.4</v>
      </c>
      <c r="G228" s="81">
        <v>446.9</v>
      </c>
      <c r="H228" s="81"/>
      <c r="I228" s="83"/>
      <c r="J228" s="84">
        <f t="shared" ref="J228:J231" si="256">(IF(E228="SHORT",F228-G228,IF(E228="LONG",G228-F228)))*D228</f>
        <v>22000</v>
      </c>
      <c r="K228" s="85"/>
      <c r="L228" s="85"/>
      <c r="M228" s="85">
        <f t="shared" ref="M228:M231" si="257">(K228+J228+L228)/D228</f>
        <v>5.5</v>
      </c>
      <c r="N228" s="86">
        <f t="shared" ref="N228:N231" si="258">M228*D228</f>
        <v>22000</v>
      </c>
    </row>
    <row r="229" spans="1:14" s="87" customFormat="1" ht="14.25" customHeight="1">
      <c r="A229" s="80">
        <v>43424</v>
      </c>
      <c r="B229" s="81" t="s">
        <v>4</v>
      </c>
      <c r="C229" s="81" t="s">
        <v>56</v>
      </c>
      <c r="D229" s="82">
        <v>60</v>
      </c>
      <c r="E229" s="81" t="s">
        <v>1</v>
      </c>
      <c r="F229" s="81">
        <v>36839</v>
      </c>
      <c r="G229" s="81">
        <v>37014</v>
      </c>
      <c r="H229" s="81"/>
      <c r="I229" s="83"/>
      <c r="J229" s="84">
        <f t="shared" si="256"/>
        <v>10500</v>
      </c>
      <c r="K229" s="85"/>
      <c r="L229" s="85"/>
      <c r="M229" s="85">
        <f t="shared" si="257"/>
        <v>175</v>
      </c>
      <c r="N229" s="86">
        <f t="shared" si="258"/>
        <v>10500</v>
      </c>
    </row>
    <row r="230" spans="1:14" s="87" customFormat="1" ht="14.25" customHeight="1">
      <c r="A230" s="80">
        <v>43424</v>
      </c>
      <c r="B230" s="81" t="s">
        <v>0</v>
      </c>
      <c r="C230" s="81" t="s">
        <v>56</v>
      </c>
      <c r="D230" s="82">
        <v>200</v>
      </c>
      <c r="E230" s="81" t="s">
        <v>1</v>
      </c>
      <c r="F230" s="81">
        <v>30864</v>
      </c>
      <c r="G230" s="81">
        <v>30964</v>
      </c>
      <c r="H230" s="81"/>
      <c r="I230" s="83"/>
      <c r="J230" s="84">
        <f t="shared" si="256"/>
        <v>20000</v>
      </c>
      <c r="K230" s="85"/>
      <c r="L230" s="85"/>
      <c r="M230" s="85">
        <f t="shared" si="257"/>
        <v>100</v>
      </c>
      <c r="N230" s="86">
        <f t="shared" si="258"/>
        <v>20000</v>
      </c>
    </row>
    <row r="231" spans="1:14" s="87" customFormat="1" ht="14.25" customHeight="1">
      <c r="A231" s="72">
        <v>43424</v>
      </c>
      <c r="B231" s="73" t="s">
        <v>31</v>
      </c>
      <c r="C231" s="73" t="s">
        <v>53</v>
      </c>
      <c r="D231" s="74">
        <v>400</v>
      </c>
      <c r="E231" s="73" t="s">
        <v>2</v>
      </c>
      <c r="F231" s="73">
        <v>4073</v>
      </c>
      <c r="G231" s="73">
        <v>4028</v>
      </c>
      <c r="H231" s="73">
        <v>3968</v>
      </c>
      <c r="I231" s="75"/>
      <c r="J231" s="76">
        <f t="shared" si="256"/>
        <v>18000</v>
      </c>
      <c r="K231" s="77">
        <f t="shared" ref="K231" si="259">(IF(E231="SHORT",IF(H231="",0,G231-H231),IF(E231="LONG",IF(H231="",0,H231-G231))))*D231</f>
        <v>24000</v>
      </c>
      <c r="L231" s="77"/>
      <c r="M231" s="77">
        <f t="shared" si="257"/>
        <v>105</v>
      </c>
      <c r="N231" s="78">
        <f t="shared" si="258"/>
        <v>42000</v>
      </c>
    </row>
    <row r="232" spans="1:14" s="87" customFormat="1" ht="14.25" customHeight="1">
      <c r="A232" s="80">
        <v>43423</v>
      </c>
      <c r="B232" s="81" t="s">
        <v>0</v>
      </c>
      <c r="C232" s="81" t="s">
        <v>56</v>
      </c>
      <c r="D232" s="82">
        <v>200</v>
      </c>
      <c r="E232" s="81" t="s">
        <v>2</v>
      </c>
      <c r="F232" s="81">
        <v>30911</v>
      </c>
      <c r="G232" s="81">
        <v>30811</v>
      </c>
      <c r="H232" s="81"/>
      <c r="I232" s="83"/>
      <c r="J232" s="84">
        <f t="shared" ref="J232:J236" si="260">(IF(E232="SHORT",F232-G232,IF(E232="LONG",G232-F232)))*D232</f>
        <v>20000</v>
      </c>
      <c r="K232" s="85"/>
      <c r="L232" s="85"/>
      <c r="M232" s="85">
        <f t="shared" ref="M232:M236" si="261">(K232+J232+L232)/D232</f>
        <v>100</v>
      </c>
      <c r="N232" s="86">
        <f t="shared" ref="N232:N236" si="262">M232*D232</f>
        <v>20000</v>
      </c>
    </row>
    <row r="233" spans="1:14" s="87" customFormat="1" ht="14.25" customHeight="1">
      <c r="A233" s="80">
        <v>43423</v>
      </c>
      <c r="B233" s="81" t="s">
        <v>4</v>
      </c>
      <c r="C233" s="81" t="s">
        <v>56</v>
      </c>
      <c r="D233" s="82">
        <v>60</v>
      </c>
      <c r="E233" s="81" t="s">
        <v>2</v>
      </c>
      <c r="F233" s="81">
        <v>36931</v>
      </c>
      <c r="G233" s="81">
        <v>36775</v>
      </c>
      <c r="H233" s="81"/>
      <c r="I233" s="83"/>
      <c r="J233" s="84">
        <f t="shared" si="260"/>
        <v>9360</v>
      </c>
      <c r="K233" s="85"/>
      <c r="L233" s="85"/>
      <c r="M233" s="85">
        <f t="shared" si="261"/>
        <v>156</v>
      </c>
      <c r="N233" s="86">
        <f t="shared" si="262"/>
        <v>9360</v>
      </c>
    </row>
    <row r="234" spans="1:14" s="87" customFormat="1" ht="14.25" customHeight="1">
      <c r="A234" s="72">
        <v>43423</v>
      </c>
      <c r="B234" s="73" t="s">
        <v>31</v>
      </c>
      <c r="C234" s="73" t="s">
        <v>53</v>
      </c>
      <c r="D234" s="74">
        <v>400</v>
      </c>
      <c r="E234" s="73" t="s">
        <v>2</v>
      </c>
      <c r="F234" s="73">
        <v>4099</v>
      </c>
      <c r="G234" s="73">
        <v>4054</v>
      </c>
      <c r="H234" s="73">
        <v>3994</v>
      </c>
      <c r="I234" s="75"/>
      <c r="J234" s="76">
        <f t="shared" si="260"/>
        <v>18000</v>
      </c>
      <c r="K234" s="77">
        <f t="shared" ref="K234:K236" si="263">(IF(E234="SHORT",IF(H234="",0,G234-H234),IF(E234="LONG",IF(H234="",0,H234-G234))))*D234</f>
        <v>24000</v>
      </c>
      <c r="L234" s="77"/>
      <c r="M234" s="77">
        <f t="shared" si="261"/>
        <v>105</v>
      </c>
      <c r="N234" s="78">
        <f t="shared" si="262"/>
        <v>42000</v>
      </c>
    </row>
    <row r="235" spans="1:14" s="87" customFormat="1" ht="14.25" customHeight="1">
      <c r="A235" s="80">
        <v>43423</v>
      </c>
      <c r="B235" s="81" t="s">
        <v>32</v>
      </c>
      <c r="C235" s="81" t="s">
        <v>53</v>
      </c>
      <c r="D235" s="82">
        <v>5000</v>
      </c>
      <c r="E235" s="81" t="s">
        <v>2</v>
      </c>
      <c r="F235" s="81">
        <v>324.7</v>
      </c>
      <c r="G235" s="81">
        <v>319.7</v>
      </c>
      <c r="H235" s="81"/>
      <c r="I235" s="83"/>
      <c r="J235" s="84">
        <f t="shared" si="260"/>
        <v>25000</v>
      </c>
      <c r="K235" s="85"/>
      <c r="L235" s="85"/>
      <c r="M235" s="85">
        <f t="shared" si="261"/>
        <v>5</v>
      </c>
      <c r="N235" s="86">
        <f t="shared" si="262"/>
        <v>25000</v>
      </c>
    </row>
    <row r="236" spans="1:14" s="87" customFormat="1" ht="14.25" customHeight="1">
      <c r="A236" s="72">
        <v>43423</v>
      </c>
      <c r="B236" s="73" t="s">
        <v>5</v>
      </c>
      <c r="C236" s="73" t="s">
        <v>55</v>
      </c>
      <c r="D236" s="74">
        <v>20000</v>
      </c>
      <c r="E236" s="73" t="s">
        <v>2</v>
      </c>
      <c r="F236" s="73">
        <v>191.35</v>
      </c>
      <c r="G236" s="73">
        <v>190.45</v>
      </c>
      <c r="H236" s="73">
        <v>189.2</v>
      </c>
      <c r="I236" s="75"/>
      <c r="J236" s="76">
        <f t="shared" si="260"/>
        <v>18000.000000000113</v>
      </c>
      <c r="K236" s="77">
        <f t="shared" si="263"/>
        <v>25000</v>
      </c>
      <c r="L236" s="77"/>
      <c r="M236" s="77">
        <f t="shared" si="261"/>
        <v>2.1500000000000057</v>
      </c>
      <c r="N236" s="78">
        <f t="shared" si="262"/>
        <v>43000.000000000116</v>
      </c>
    </row>
    <row r="237" spans="1:14" s="87" customFormat="1" ht="14.25" customHeight="1">
      <c r="A237" s="72">
        <v>43420</v>
      </c>
      <c r="B237" s="73" t="s">
        <v>32</v>
      </c>
      <c r="C237" s="73" t="s">
        <v>53</v>
      </c>
      <c r="D237" s="74">
        <v>5000</v>
      </c>
      <c r="E237" s="73" t="s">
        <v>2</v>
      </c>
      <c r="F237" s="73">
        <v>291.39999999999998</v>
      </c>
      <c r="G237" s="73">
        <v>287.39999999999998</v>
      </c>
      <c r="H237" s="73">
        <v>282.39999999999998</v>
      </c>
      <c r="I237" s="75"/>
      <c r="J237" s="76">
        <f t="shared" ref="J237:J240" si="264">(IF(E237="SHORT",F237-G237,IF(E237="LONG",G237-F237)))*D237</f>
        <v>20000</v>
      </c>
      <c r="K237" s="77">
        <f t="shared" ref="K237" si="265">(IF(E237="SHORT",IF(H237="",0,G237-H237),IF(E237="LONG",IF(H237="",0,H237-G237))))*D237</f>
        <v>25000</v>
      </c>
      <c r="L237" s="77"/>
      <c r="M237" s="77">
        <f t="shared" ref="M237:M240" si="266">(K237+J237+L237)/D237</f>
        <v>9</v>
      </c>
      <c r="N237" s="78">
        <f t="shared" ref="N237:N240" si="267">M237*D237</f>
        <v>45000</v>
      </c>
    </row>
    <row r="238" spans="1:14" s="87" customFormat="1" ht="14.25" customHeight="1">
      <c r="A238" s="80">
        <v>43420</v>
      </c>
      <c r="B238" s="81" t="s">
        <v>31</v>
      </c>
      <c r="C238" s="81" t="s">
        <v>53</v>
      </c>
      <c r="D238" s="82">
        <v>400</v>
      </c>
      <c r="E238" s="81" t="s">
        <v>1</v>
      </c>
      <c r="F238" s="81">
        <v>4087</v>
      </c>
      <c r="G238" s="81">
        <v>4132</v>
      </c>
      <c r="H238" s="81"/>
      <c r="I238" s="83"/>
      <c r="J238" s="84">
        <f t="shared" si="264"/>
        <v>18000</v>
      </c>
      <c r="K238" s="85"/>
      <c r="L238" s="85"/>
      <c r="M238" s="85">
        <f t="shared" si="266"/>
        <v>45</v>
      </c>
      <c r="N238" s="86">
        <f t="shared" si="267"/>
        <v>18000</v>
      </c>
    </row>
    <row r="239" spans="1:14" s="87" customFormat="1" ht="14.25" customHeight="1">
      <c r="A239" s="80">
        <v>43420</v>
      </c>
      <c r="B239" s="81" t="s">
        <v>49</v>
      </c>
      <c r="C239" s="81" t="s">
        <v>55</v>
      </c>
      <c r="D239" s="82">
        <v>20000</v>
      </c>
      <c r="E239" s="81" t="s">
        <v>2</v>
      </c>
      <c r="F239" s="81">
        <v>138.75</v>
      </c>
      <c r="G239" s="81">
        <v>138.25</v>
      </c>
      <c r="H239" s="81"/>
      <c r="I239" s="83"/>
      <c r="J239" s="84">
        <f t="shared" si="264"/>
        <v>10000</v>
      </c>
      <c r="K239" s="85"/>
      <c r="L239" s="85"/>
      <c r="M239" s="85">
        <f t="shared" si="266"/>
        <v>0.5</v>
      </c>
      <c r="N239" s="86">
        <f t="shared" si="267"/>
        <v>10000</v>
      </c>
    </row>
    <row r="240" spans="1:14" s="87" customFormat="1" ht="14.25" customHeight="1">
      <c r="A240" s="80">
        <v>43420</v>
      </c>
      <c r="B240" s="81" t="s">
        <v>5</v>
      </c>
      <c r="C240" s="81" t="s">
        <v>55</v>
      </c>
      <c r="D240" s="82">
        <v>20000</v>
      </c>
      <c r="E240" s="81" t="s">
        <v>2</v>
      </c>
      <c r="F240" s="81">
        <v>188.6</v>
      </c>
      <c r="G240" s="81">
        <v>187.75</v>
      </c>
      <c r="H240" s="81"/>
      <c r="I240" s="83"/>
      <c r="J240" s="84">
        <f t="shared" si="264"/>
        <v>16999.999999999887</v>
      </c>
      <c r="K240" s="85"/>
      <c r="L240" s="85"/>
      <c r="M240" s="85">
        <f t="shared" si="266"/>
        <v>0.84999999999999432</v>
      </c>
      <c r="N240" s="86">
        <f t="shared" si="267"/>
        <v>16999.999999999887</v>
      </c>
    </row>
    <row r="241" spans="1:14" s="79" customFormat="1" ht="14.25" customHeight="1">
      <c r="A241" s="80">
        <v>43419</v>
      </c>
      <c r="B241" s="81" t="s">
        <v>32</v>
      </c>
      <c r="C241" s="81" t="s">
        <v>53</v>
      </c>
      <c r="D241" s="82">
        <v>5000</v>
      </c>
      <c r="E241" s="81" t="s">
        <v>1</v>
      </c>
      <c r="F241" s="81">
        <v>340.3</v>
      </c>
      <c r="G241" s="81">
        <v>345.3</v>
      </c>
      <c r="H241" s="81"/>
      <c r="I241" s="83"/>
      <c r="J241" s="84">
        <f t="shared" ref="J241:J244" si="268">(IF(E241="SHORT",F241-G241,IF(E241="LONG",G241-F241)))*D241</f>
        <v>25000</v>
      </c>
      <c r="K241" s="85"/>
      <c r="L241" s="85"/>
      <c r="M241" s="85">
        <f t="shared" ref="M241:M244" si="269">(K241+J241+L241)/D241</f>
        <v>5</v>
      </c>
      <c r="N241" s="86">
        <f t="shared" ref="N241:N244" si="270">M241*D241</f>
        <v>25000</v>
      </c>
    </row>
    <row r="242" spans="1:14" s="87" customFormat="1" ht="14.25" customHeight="1">
      <c r="A242" s="80">
        <v>43419</v>
      </c>
      <c r="B242" s="81" t="s">
        <v>6</v>
      </c>
      <c r="C242" s="81" t="s">
        <v>55</v>
      </c>
      <c r="D242" s="82">
        <v>20000</v>
      </c>
      <c r="E242" s="81" t="s">
        <v>1</v>
      </c>
      <c r="F242" s="81">
        <v>141</v>
      </c>
      <c r="G242" s="81">
        <v>141.55000000000001</v>
      </c>
      <c r="H242" s="81"/>
      <c r="I242" s="83"/>
      <c r="J242" s="84">
        <f t="shared" si="268"/>
        <v>11000.000000000227</v>
      </c>
      <c r="K242" s="85"/>
      <c r="L242" s="85"/>
      <c r="M242" s="85">
        <f t="shared" si="269"/>
        <v>0.55000000000001137</v>
      </c>
      <c r="N242" s="86">
        <f t="shared" si="270"/>
        <v>11000.000000000227</v>
      </c>
    </row>
    <row r="243" spans="1:14" s="87" customFormat="1" ht="14.25" customHeight="1">
      <c r="A243" s="80">
        <v>43419</v>
      </c>
      <c r="B243" s="81" t="s">
        <v>48</v>
      </c>
      <c r="C243" s="81" t="s">
        <v>55</v>
      </c>
      <c r="D243" s="82">
        <v>1000</v>
      </c>
      <c r="E243" s="81" t="s">
        <v>1</v>
      </c>
      <c r="F243" s="81">
        <v>822.3</v>
      </c>
      <c r="G243" s="81">
        <v>814.85</v>
      </c>
      <c r="H243" s="81"/>
      <c r="I243" s="83"/>
      <c r="J243" s="84">
        <f t="shared" si="268"/>
        <v>-7449.9999999999318</v>
      </c>
      <c r="K243" s="85"/>
      <c r="L243" s="85"/>
      <c r="M243" s="85">
        <f t="shared" si="269"/>
        <v>-7.4499999999999318</v>
      </c>
      <c r="N243" s="86">
        <f t="shared" si="270"/>
        <v>-7449.9999999999318</v>
      </c>
    </row>
    <row r="244" spans="1:14" s="87" customFormat="1" ht="14.25" customHeight="1">
      <c r="A244" s="80">
        <v>43419</v>
      </c>
      <c r="B244" s="81" t="s">
        <v>0</v>
      </c>
      <c r="C244" s="81" t="s">
        <v>56</v>
      </c>
      <c r="D244" s="82">
        <v>200</v>
      </c>
      <c r="E244" s="81" t="s">
        <v>2</v>
      </c>
      <c r="F244" s="81">
        <v>30877</v>
      </c>
      <c r="G244" s="81">
        <v>30777</v>
      </c>
      <c r="H244" s="81"/>
      <c r="I244" s="83"/>
      <c r="J244" s="84">
        <f t="shared" si="268"/>
        <v>20000</v>
      </c>
      <c r="K244" s="85"/>
      <c r="L244" s="85"/>
      <c r="M244" s="85">
        <f t="shared" si="269"/>
        <v>100</v>
      </c>
      <c r="N244" s="86">
        <f t="shared" si="270"/>
        <v>20000</v>
      </c>
    </row>
    <row r="245" spans="1:14" s="87" customFormat="1" ht="14.25" customHeight="1">
      <c r="A245" s="80">
        <v>43418</v>
      </c>
      <c r="B245" s="81" t="s">
        <v>49</v>
      </c>
      <c r="C245" s="81" t="s">
        <v>55</v>
      </c>
      <c r="D245" s="82">
        <v>20000</v>
      </c>
      <c r="E245" s="81" t="s">
        <v>2</v>
      </c>
      <c r="F245" s="81">
        <v>140.25</v>
      </c>
      <c r="G245" s="81">
        <v>139.65</v>
      </c>
      <c r="H245" s="81"/>
      <c r="I245" s="83"/>
      <c r="J245" s="84">
        <f t="shared" ref="J245:J248" si="271">(IF(E245="SHORT",F245-G245,IF(E245="LONG",G245-F245)))*D245</f>
        <v>11999.999999999887</v>
      </c>
      <c r="K245" s="85"/>
      <c r="L245" s="85"/>
      <c r="M245" s="85">
        <f t="shared" ref="M245:M248" si="272">(K245+J245+L245)/D245</f>
        <v>0.59999999999999432</v>
      </c>
      <c r="N245" s="86">
        <f t="shared" ref="N245:N248" si="273">M245*D245</f>
        <v>11999.999999999887</v>
      </c>
    </row>
    <row r="246" spans="1:14" s="87" customFormat="1" ht="14.25" customHeight="1">
      <c r="A246" s="80">
        <v>43418</v>
      </c>
      <c r="B246" s="81" t="s">
        <v>31</v>
      </c>
      <c r="C246" s="81" t="s">
        <v>53</v>
      </c>
      <c r="D246" s="82">
        <v>400</v>
      </c>
      <c r="E246" s="81" t="s">
        <v>2</v>
      </c>
      <c r="F246" s="81">
        <v>4008</v>
      </c>
      <c r="G246" s="81">
        <v>4048</v>
      </c>
      <c r="H246" s="81"/>
      <c r="I246" s="83"/>
      <c r="J246" s="84">
        <f t="shared" si="271"/>
        <v>-16000</v>
      </c>
      <c r="K246" s="85"/>
      <c r="L246" s="85"/>
      <c r="M246" s="85">
        <f t="shared" si="272"/>
        <v>-40</v>
      </c>
      <c r="N246" s="86">
        <f t="shared" si="273"/>
        <v>-16000</v>
      </c>
    </row>
    <row r="247" spans="1:14" s="87" customFormat="1" ht="14.25" customHeight="1">
      <c r="A247" s="80">
        <v>43418</v>
      </c>
      <c r="B247" s="81" t="s">
        <v>31</v>
      </c>
      <c r="C247" s="81" t="s">
        <v>53</v>
      </c>
      <c r="D247" s="82">
        <v>400</v>
      </c>
      <c r="E247" s="81" t="s">
        <v>1</v>
      </c>
      <c r="F247" s="81">
        <v>4074</v>
      </c>
      <c r="G247" s="81">
        <v>4119</v>
      </c>
      <c r="H247" s="81"/>
      <c r="I247" s="83"/>
      <c r="J247" s="84">
        <f t="shared" si="271"/>
        <v>18000</v>
      </c>
      <c r="K247" s="85"/>
      <c r="L247" s="85"/>
      <c r="M247" s="85">
        <f t="shared" si="272"/>
        <v>45</v>
      </c>
      <c r="N247" s="86">
        <f t="shared" si="273"/>
        <v>18000</v>
      </c>
    </row>
    <row r="248" spans="1:14" s="87" customFormat="1" ht="14.25" customHeight="1">
      <c r="A248" s="80">
        <v>43418</v>
      </c>
      <c r="B248" s="81" t="s">
        <v>4</v>
      </c>
      <c r="C248" s="81" t="s">
        <v>56</v>
      </c>
      <c r="D248" s="82">
        <v>60</v>
      </c>
      <c r="E248" s="81" t="s">
        <v>2</v>
      </c>
      <c r="F248" s="81">
        <v>36215</v>
      </c>
      <c r="G248" s="81">
        <v>36120</v>
      </c>
      <c r="H248" s="81"/>
      <c r="I248" s="83"/>
      <c r="J248" s="84">
        <f t="shared" si="271"/>
        <v>5700</v>
      </c>
      <c r="K248" s="85"/>
      <c r="L248" s="85"/>
      <c r="M248" s="85">
        <f t="shared" si="272"/>
        <v>95</v>
      </c>
      <c r="N248" s="86">
        <f t="shared" si="273"/>
        <v>5700</v>
      </c>
    </row>
    <row r="249" spans="1:14" s="79" customFormat="1" ht="14.25" customHeight="1">
      <c r="A249" s="80">
        <v>43417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4300</v>
      </c>
      <c r="G249" s="81">
        <v>4260</v>
      </c>
      <c r="H249" s="81"/>
      <c r="I249" s="83"/>
      <c r="J249" s="84">
        <f t="shared" ref="J249:J251" si="274">(IF(E249="SHORT",F249-G249,IF(E249="LONG",G249-F249)))*D249</f>
        <v>-16000</v>
      </c>
      <c r="K249" s="85"/>
      <c r="L249" s="85"/>
      <c r="M249" s="85">
        <f t="shared" ref="M249:M251" si="275">(K249+J249+L249)/D249</f>
        <v>-40</v>
      </c>
      <c r="N249" s="86">
        <f t="shared" ref="N249:N251" si="276">M249*D249</f>
        <v>-16000</v>
      </c>
    </row>
    <row r="250" spans="1:14" s="87" customFormat="1" ht="14.25" customHeight="1">
      <c r="A250" s="72">
        <v>43417</v>
      </c>
      <c r="B250" s="73" t="s">
        <v>5</v>
      </c>
      <c r="C250" s="73" t="s">
        <v>55</v>
      </c>
      <c r="D250" s="74">
        <v>20000</v>
      </c>
      <c r="E250" s="73" t="s">
        <v>1</v>
      </c>
      <c r="F250" s="73">
        <v>185.45</v>
      </c>
      <c r="G250" s="73">
        <v>186.25</v>
      </c>
      <c r="H250" s="73">
        <v>187.2</v>
      </c>
      <c r="I250" s="75"/>
      <c r="J250" s="76">
        <f t="shared" si="274"/>
        <v>16000.000000000227</v>
      </c>
      <c r="K250" s="77">
        <f t="shared" ref="K250:K251" si="277">(IF(E250="SHORT",IF(H250="",0,G250-H250),IF(E250="LONG",IF(H250="",0,H250-G250))))*D250</f>
        <v>18999.999999999774</v>
      </c>
      <c r="L250" s="77"/>
      <c r="M250" s="77">
        <f t="shared" si="275"/>
        <v>1.75</v>
      </c>
      <c r="N250" s="78">
        <f t="shared" si="276"/>
        <v>35000</v>
      </c>
    </row>
    <row r="251" spans="1:14" s="87" customFormat="1" ht="14.25" customHeight="1">
      <c r="A251" s="80">
        <v>43417</v>
      </c>
      <c r="B251" s="81" t="s">
        <v>6</v>
      </c>
      <c r="C251" s="81" t="s">
        <v>55</v>
      </c>
      <c r="D251" s="82">
        <v>20000</v>
      </c>
      <c r="E251" s="81" t="s">
        <v>1</v>
      </c>
      <c r="F251" s="81">
        <v>140.80000000000001</v>
      </c>
      <c r="G251" s="81">
        <v>140.15</v>
      </c>
      <c r="H251" s="81"/>
      <c r="I251" s="83"/>
      <c r="J251" s="84">
        <f t="shared" si="274"/>
        <v>-13000.000000000113</v>
      </c>
      <c r="K251" s="85">
        <f t="shared" si="277"/>
        <v>0</v>
      </c>
      <c r="L251" s="85"/>
      <c r="M251" s="85">
        <f t="shared" si="275"/>
        <v>-0.65000000000000568</v>
      </c>
      <c r="N251" s="86">
        <f t="shared" si="276"/>
        <v>-13000.000000000113</v>
      </c>
    </row>
    <row r="252" spans="1:14" s="87" customFormat="1" ht="14.25" customHeight="1">
      <c r="A252" s="80">
        <v>43416</v>
      </c>
      <c r="B252" s="81" t="s">
        <v>5</v>
      </c>
      <c r="C252" s="81" t="s">
        <v>55</v>
      </c>
      <c r="D252" s="82">
        <v>20000</v>
      </c>
      <c r="E252" s="81" t="s">
        <v>2</v>
      </c>
      <c r="F252" s="81">
        <v>185.4</v>
      </c>
      <c r="G252" s="81">
        <v>184.6</v>
      </c>
      <c r="H252" s="81"/>
      <c r="I252" s="83"/>
      <c r="J252" s="84">
        <f t="shared" ref="J252:J254" si="278">(IF(E252="SHORT",F252-G252,IF(E252="LONG",G252-F252)))*D252</f>
        <v>16000.000000000227</v>
      </c>
      <c r="K252" s="85"/>
      <c r="L252" s="85"/>
      <c r="M252" s="85">
        <f t="shared" ref="M252:M254" si="279">(K252+J252+L252)/D252</f>
        <v>0.80000000000001137</v>
      </c>
      <c r="N252" s="86">
        <f t="shared" ref="N252:N254" si="280">M252*D252</f>
        <v>16000.000000000227</v>
      </c>
    </row>
    <row r="253" spans="1:14" s="87" customFormat="1" ht="14.25" customHeight="1">
      <c r="A253" s="80">
        <v>43416</v>
      </c>
      <c r="B253" s="81" t="s">
        <v>31</v>
      </c>
      <c r="C253" s="81" t="s">
        <v>53</v>
      </c>
      <c r="D253" s="82">
        <v>400</v>
      </c>
      <c r="E253" s="81" t="s">
        <v>2</v>
      </c>
      <c r="F253" s="81">
        <v>4421</v>
      </c>
      <c r="G253" s="81">
        <v>4461</v>
      </c>
      <c r="H253" s="81"/>
      <c r="I253" s="83"/>
      <c r="J253" s="84">
        <f t="shared" si="278"/>
        <v>-16000</v>
      </c>
      <c r="K253" s="85"/>
      <c r="L253" s="85"/>
      <c r="M253" s="85">
        <f t="shared" si="279"/>
        <v>-40</v>
      </c>
      <c r="N253" s="86">
        <f t="shared" si="280"/>
        <v>-16000</v>
      </c>
    </row>
    <row r="254" spans="1:14" s="87" customFormat="1" ht="14.25" customHeight="1">
      <c r="A254" s="80">
        <v>43416</v>
      </c>
      <c r="B254" s="81" t="s">
        <v>0</v>
      </c>
      <c r="C254" s="81" t="s">
        <v>56</v>
      </c>
      <c r="D254" s="82">
        <v>200</v>
      </c>
      <c r="E254" s="81" t="s">
        <v>2</v>
      </c>
      <c r="F254" s="81">
        <v>31099</v>
      </c>
      <c r="G254" s="81">
        <v>30999</v>
      </c>
      <c r="H254" s="81"/>
      <c r="I254" s="83"/>
      <c r="J254" s="84">
        <f t="shared" si="278"/>
        <v>20000</v>
      </c>
      <c r="K254" s="85"/>
      <c r="L254" s="85"/>
      <c r="M254" s="85">
        <f t="shared" si="279"/>
        <v>100</v>
      </c>
      <c r="N254" s="86">
        <f t="shared" si="280"/>
        <v>20000</v>
      </c>
    </row>
    <row r="255" spans="1:14" s="79" customFormat="1" ht="14.25" customHeight="1">
      <c r="A255" s="80">
        <v>43410</v>
      </c>
      <c r="B255" s="81" t="s">
        <v>4</v>
      </c>
      <c r="C255" s="81" t="s">
        <v>56</v>
      </c>
      <c r="D255" s="82">
        <v>60</v>
      </c>
      <c r="E255" s="81" t="s">
        <v>1</v>
      </c>
      <c r="F255" s="81">
        <v>38437</v>
      </c>
      <c r="G255" s="81">
        <v>38535</v>
      </c>
      <c r="H255" s="81"/>
      <c r="I255" s="83"/>
      <c r="J255" s="84">
        <f t="shared" ref="J255" si="281">(IF(E255="SHORT",F255-G255,IF(E255="LONG",G255-F255)))*D255</f>
        <v>5880</v>
      </c>
      <c r="K255" s="85"/>
      <c r="L255" s="85"/>
      <c r="M255" s="85">
        <f t="shared" ref="M255" si="282">(K255+J255+L255)/D255</f>
        <v>98</v>
      </c>
      <c r="N255" s="86">
        <f t="shared" ref="N255" si="283">M255*D255</f>
        <v>5880</v>
      </c>
    </row>
    <row r="256" spans="1:14" s="87" customFormat="1" ht="14.25" customHeight="1">
      <c r="A256" s="80">
        <v>43409</v>
      </c>
      <c r="B256" s="81" t="s">
        <v>4</v>
      </c>
      <c r="C256" s="81" t="s">
        <v>56</v>
      </c>
      <c r="D256" s="82">
        <v>60</v>
      </c>
      <c r="E256" s="81" t="s">
        <v>1</v>
      </c>
      <c r="F256" s="81">
        <v>38600</v>
      </c>
      <c r="G256" s="81">
        <v>38710</v>
      </c>
      <c r="H256" s="81"/>
      <c r="I256" s="83"/>
      <c r="J256" s="84">
        <f t="shared" ref="J256:J259" si="284">(IF(E256="SHORT",F256-G256,IF(E256="LONG",G256-F256)))*D256</f>
        <v>6600</v>
      </c>
      <c r="K256" s="85"/>
      <c r="L256" s="85"/>
      <c r="M256" s="85">
        <f t="shared" ref="M256:M259" si="285">(K256+J256+L256)/D256</f>
        <v>110</v>
      </c>
      <c r="N256" s="86">
        <f t="shared" ref="N256:N259" si="286">M256*D256</f>
        <v>6600</v>
      </c>
    </row>
    <row r="257" spans="1:14" s="87" customFormat="1" ht="14.25" customHeight="1">
      <c r="A257" s="80">
        <v>43409</v>
      </c>
      <c r="B257" s="81" t="s">
        <v>0</v>
      </c>
      <c r="C257" s="81" t="s">
        <v>56</v>
      </c>
      <c r="D257" s="82">
        <v>200</v>
      </c>
      <c r="E257" s="81" t="s">
        <v>1</v>
      </c>
      <c r="F257" s="81">
        <v>31775</v>
      </c>
      <c r="G257" s="81">
        <v>31695</v>
      </c>
      <c r="H257" s="81"/>
      <c r="I257" s="83"/>
      <c r="J257" s="84">
        <f t="shared" si="284"/>
        <v>-16000</v>
      </c>
      <c r="K257" s="85"/>
      <c r="L257" s="85"/>
      <c r="M257" s="85">
        <f t="shared" si="285"/>
        <v>-80</v>
      </c>
      <c r="N257" s="86">
        <f t="shared" si="286"/>
        <v>-16000</v>
      </c>
    </row>
    <row r="258" spans="1:14" s="87" customFormat="1" ht="14.25" customHeight="1">
      <c r="A258" s="72">
        <v>43409</v>
      </c>
      <c r="B258" s="73" t="s">
        <v>6</v>
      </c>
      <c r="C258" s="73" t="s">
        <v>55</v>
      </c>
      <c r="D258" s="74">
        <v>20000</v>
      </c>
      <c r="E258" s="73" t="s">
        <v>2</v>
      </c>
      <c r="F258" s="73">
        <v>144.9</v>
      </c>
      <c r="G258" s="73">
        <v>144</v>
      </c>
      <c r="H258" s="73">
        <v>142.75</v>
      </c>
      <c r="I258" s="75"/>
      <c r="J258" s="76">
        <f t="shared" si="284"/>
        <v>18000.000000000113</v>
      </c>
      <c r="K258" s="77">
        <f t="shared" ref="K258" si="287">(IF(E258="SHORT",IF(H258="",0,G258-H258),IF(E258="LONG",IF(H258="",0,H258-G258))))*D258</f>
        <v>25000</v>
      </c>
      <c r="L258" s="77"/>
      <c r="M258" s="77">
        <f t="shared" si="285"/>
        <v>2.1500000000000057</v>
      </c>
      <c r="N258" s="78">
        <f t="shared" si="286"/>
        <v>43000.000000000116</v>
      </c>
    </row>
    <row r="259" spans="1:14" s="79" customFormat="1" ht="14.25" customHeight="1">
      <c r="A259" s="80">
        <v>43409</v>
      </c>
      <c r="B259" s="81" t="s">
        <v>31</v>
      </c>
      <c r="C259" s="81" t="s">
        <v>53</v>
      </c>
      <c r="D259" s="82">
        <v>400</v>
      </c>
      <c r="E259" s="81" t="s">
        <v>1</v>
      </c>
      <c r="F259" s="81">
        <v>4597</v>
      </c>
      <c r="G259" s="81">
        <v>4642</v>
      </c>
      <c r="H259" s="81"/>
      <c r="I259" s="83"/>
      <c r="J259" s="84">
        <f t="shared" si="284"/>
        <v>18000</v>
      </c>
      <c r="K259" s="85"/>
      <c r="L259" s="85"/>
      <c r="M259" s="85">
        <f t="shared" si="285"/>
        <v>45</v>
      </c>
      <c r="N259" s="86">
        <f t="shared" si="286"/>
        <v>18000</v>
      </c>
    </row>
    <row r="260" spans="1:14" s="87" customFormat="1" ht="14.25" customHeight="1">
      <c r="A260" s="80">
        <v>43406</v>
      </c>
      <c r="B260" s="81" t="s">
        <v>31</v>
      </c>
      <c r="C260" s="81" t="s">
        <v>53</v>
      </c>
      <c r="D260" s="82">
        <v>200</v>
      </c>
      <c r="E260" s="81" t="s">
        <v>2</v>
      </c>
      <c r="F260" s="81">
        <v>4627</v>
      </c>
      <c r="G260" s="81">
        <v>4582</v>
      </c>
      <c r="H260" s="81"/>
      <c r="I260" s="83"/>
      <c r="J260" s="84">
        <f t="shared" ref="J260:J262" si="288">(IF(E260="SHORT",F260-G260,IF(E260="LONG",G260-F260)))*D260</f>
        <v>9000</v>
      </c>
      <c r="K260" s="85"/>
      <c r="L260" s="85"/>
      <c r="M260" s="85">
        <f t="shared" ref="M260:M262" si="289">(K260+J260+L260)/D260</f>
        <v>45</v>
      </c>
      <c r="N260" s="86">
        <f t="shared" ref="N260:N262" si="290">M260*D260</f>
        <v>9000</v>
      </c>
    </row>
    <row r="261" spans="1:14" s="87" customFormat="1" ht="14.25" customHeight="1">
      <c r="A261" s="80">
        <v>43406</v>
      </c>
      <c r="B261" s="81" t="s">
        <v>49</v>
      </c>
      <c r="C261" s="81" t="s">
        <v>55</v>
      </c>
      <c r="D261" s="82">
        <v>20000</v>
      </c>
      <c r="E261" s="81" t="s">
        <v>1</v>
      </c>
      <c r="F261" s="81">
        <v>145.35</v>
      </c>
      <c r="G261" s="81">
        <v>145.9</v>
      </c>
      <c r="H261" s="81"/>
      <c r="I261" s="83"/>
      <c r="J261" s="84">
        <f t="shared" si="288"/>
        <v>11000.000000000227</v>
      </c>
      <c r="K261" s="85"/>
      <c r="L261" s="85"/>
      <c r="M261" s="85">
        <f t="shared" si="289"/>
        <v>0.55000000000001137</v>
      </c>
      <c r="N261" s="86">
        <f t="shared" si="290"/>
        <v>11000.000000000227</v>
      </c>
    </row>
    <row r="262" spans="1:14" s="79" customFormat="1" ht="14.25" customHeight="1">
      <c r="A262" s="80">
        <v>43406</v>
      </c>
      <c r="B262" s="81" t="s">
        <v>4</v>
      </c>
      <c r="C262" s="81" t="s">
        <v>56</v>
      </c>
      <c r="D262" s="82">
        <v>60</v>
      </c>
      <c r="E262" s="81" t="s">
        <v>2</v>
      </c>
      <c r="F262" s="81">
        <v>38604</v>
      </c>
      <c r="G262" s="81">
        <v>38444</v>
      </c>
      <c r="H262" s="81"/>
      <c r="I262" s="83"/>
      <c r="J262" s="84">
        <f t="shared" si="288"/>
        <v>9600</v>
      </c>
      <c r="K262" s="85"/>
      <c r="L262" s="85"/>
      <c r="M262" s="85">
        <f t="shared" si="289"/>
        <v>160</v>
      </c>
      <c r="N262" s="86">
        <f t="shared" si="290"/>
        <v>9600</v>
      </c>
    </row>
    <row r="263" spans="1:14" s="87" customFormat="1" ht="14.25" customHeight="1">
      <c r="A263" s="80">
        <v>43405</v>
      </c>
      <c r="B263" s="81" t="s">
        <v>0</v>
      </c>
      <c r="C263" s="81" t="s">
        <v>56</v>
      </c>
      <c r="D263" s="82">
        <v>200</v>
      </c>
      <c r="E263" s="81" t="s">
        <v>2</v>
      </c>
      <c r="F263" s="81">
        <v>31777</v>
      </c>
      <c r="G263" s="81">
        <v>31857</v>
      </c>
      <c r="H263" s="81"/>
      <c r="I263" s="83"/>
      <c r="J263" s="84">
        <f t="shared" ref="J263:J266" si="291">(IF(E263="SHORT",F263-G263,IF(E263="LONG",G263-F263)))*D263</f>
        <v>-16000</v>
      </c>
      <c r="K263" s="85"/>
      <c r="L263" s="85"/>
      <c r="M263" s="85">
        <f t="shared" ref="M263:M266" si="292">(K263+J263+L263)/D263</f>
        <v>-80</v>
      </c>
      <c r="N263" s="86">
        <f t="shared" ref="N263:N266" si="293">M263*D263</f>
        <v>-16000</v>
      </c>
    </row>
    <row r="264" spans="1:14" s="87" customFormat="1" ht="14.25" customHeight="1">
      <c r="A264" s="72">
        <v>43405</v>
      </c>
      <c r="B264" s="73" t="s">
        <v>31</v>
      </c>
      <c r="C264" s="73" t="s">
        <v>53</v>
      </c>
      <c r="D264" s="74">
        <v>400</v>
      </c>
      <c r="E264" s="73" t="s">
        <v>2</v>
      </c>
      <c r="F264" s="73">
        <v>4784</v>
      </c>
      <c r="G264" s="73">
        <v>4739</v>
      </c>
      <c r="H264" s="73">
        <v>4679</v>
      </c>
      <c r="I264" s="75"/>
      <c r="J264" s="76">
        <f t="shared" si="291"/>
        <v>18000</v>
      </c>
      <c r="K264" s="77">
        <f t="shared" ref="K264" si="294">(IF(E264="SHORT",IF(H264="",0,G264-H264),IF(E264="LONG",IF(H264="",0,H264-G264))))*D264</f>
        <v>24000</v>
      </c>
      <c r="L264" s="77"/>
      <c r="M264" s="77">
        <f t="shared" si="292"/>
        <v>105</v>
      </c>
      <c r="N264" s="78">
        <f t="shared" si="293"/>
        <v>42000</v>
      </c>
    </row>
    <row r="265" spans="1:14" s="87" customFormat="1" ht="14.25" customHeight="1">
      <c r="A265" s="80">
        <v>43405</v>
      </c>
      <c r="B265" s="81" t="s">
        <v>32</v>
      </c>
      <c r="C265" s="81" t="s">
        <v>53</v>
      </c>
      <c r="D265" s="82">
        <v>5000</v>
      </c>
      <c r="E265" s="81" t="s">
        <v>2</v>
      </c>
      <c r="F265" s="81">
        <v>241.5</v>
      </c>
      <c r="G265" s="81">
        <v>243.4</v>
      </c>
      <c r="H265" s="81"/>
      <c r="I265" s="83"/>
      <c r="J265" s="84">
        <f t="shared" si="291"/>
        <v>-9500.0000000000291</v>
      </c>
      <c r="K265" s="85"/>
      <c r="L265" s="85"/>
      <c r="M265" s="85">
        <f t="shared" si="292"/>
        <v>-1.9000000000000059</v>
      </c>
      <c r="N265" s="86">
        <f t="shared" si="293"/>
        <v>-9500.0000000000291</v>
      </c>
    </row>
    <row r="266" spans="1:14" s="87" customFormat="1" ht="14.25" customHeight="1">
      <c r="A266" s="80">
        <v>43405</v>
      </c>
      <c r="B266" s="81" t="s">
        <v>3</v>
      </c>
      <c r="C266" s="81" t="s">
        <v>55</v>
      </c>
      <c r="D266" s="82">
        <v>4000</v>
      </c>
      <c r="E266" s="81" t="s">
        <v>1</v>
      </c>
      <c r="F266" s="81">
        <v>435.7</v>
      </c>
      <c r="G266" s="81">
        <v>440.2</v>
      </c>
      <c r="H266" s="81"/>
      <c r="I266" s="83"/>
      <c r="J266" s="84">
        <f t="shared" si="291"/>
        <v>18000</v>
      </c>
      <c r="K266" s="85"/>
      <c r="L266" s="85"/>
      <c r="M266" s="85">
        <f t="shared" si="292"/>
        <v>4.5</v>
      </c>
      <c r="N266" s="86">
        <f t="shared" si="293"/>
        <v>18000</v>
      </c>
    </row>
    <row r="267" spans="1:14" s="87" customFormat="1" ht="14.25" customHeight="1">
      <c r="A267" s="80">
        <v>43404</v>
      </c>
      <c r="B267" s="81" t="s">
        <v>31</v>
      </c>
      <c r="C267" s="81" t="s">
        <v>53</v>
      </c>
      <c r="D267" s="82">
        <v>400</v>
      </c>
      <c r="E267" s="81" t="s">
        <v>2</v>
      </c>
      <c r="F267" s="81">
        <v>4935</v>
      </c>
      <c r="G267" s="81">
        <v>4895</v>
      </c>
      <c r="H267" s="81"/>
      <c r="I267" s="83"/>
      <c r="J267" s="84">
        <f t="shared" ref="J267:J269" si="295">(IF(E267="SHORT",F267-G267,IF(E267="LONG",G267-F267)))*D267</f>
        <v>16000</v>
      </c>
      <c r="K267" s="85"/>
      <c r="L267" s="85"/>
      <c r="M267" s="85">
        <f t="shared" ref="M267:M269" si="296">(K267+J267+L267)/D267</f>
        <v>40</v>
      </c>
      <c r="N267" s="86">
        <f t="shared" ref="N267:N269" si="297">M267*D267</f>
        <v>16000</v>
      </c>
    </row>
    <row r="268" spans="1:14" s="87" customFormat="1" ht="14.25" customHeight="1">
      <c r="A268" s="72">
        <v>43404</v>
      </c>
      <c r="B268" s="73" t="s">
        <v>5</v>
      </c>
      <c r="C268" s="73" t="s">
        <v>55</v>
      </c>
      <c r="D268" s="74">
        <v>20000</v>
      </c>
      <c r="E268" s="73" t="s">
        <v>2</v>
      </c>
      <c r="F268" s="73">
        <v>192.5</v>
      </c>
      <c r="G268" s="73">
        <v>191.75</v>
      </c>
      <c r="H268" s="73">
        <v>190.85</v>
      </c>
      <c r="I268" s="75"/>
      <c r="J268" s="76">
        <f t="shared" si="295"/>
        <v>15000</v>
      </c>
      <c r="K268" s="77">
        <f t="shared" ref="K268" si="298">(IF(E268="SHORT",IF(H268="",0,G268-H268),IF(E268="LONG",IF(H268="",0,H268-G268))))*D268</f>
        <v>18000.000000000113</v>
      </c>
      <c r="L268" s="77"/>
      <c r="M268" s="77">
        <f t="shared" si="296"/>
        <v>1.6500000000000059</v>
      </c>
      <c r="N268" s="78">
        <f t="shared" si="297"/>
        <v>33000.000000000116</v>
      </c>
    </row>
    <row r="269" spans="1:14" s="87" customFormat="1" ht="14.25" customHeight="1">
      <c r="A269" s="80">
        <v>43404</v>
      </c>
      <c r="B269" s="81" t="s">
        <v>0</v>
      </c>
      <c r="C269" s="81" t="s">
        <v>56</v>
      </c>
      <c r="D269" s="82">
        <v>200</v>
      </c>
      <c r="E269" s="81" t="s">
        <v>2</v>
      </c>
      <c r="F269" s="81">
        <v>31793</v>
      </c>
      <c r="G269" s="81">
        <v>31757</v>
      </c>
      <c r="H269" s="81"/>
      <c r="I269" s="83"/>
      <c r="J269" s="84">
        <f t="shared" si="295"/>
        <v>7200</v>
      </c>
      <c r="K269" s="85"/>
      <c r="L269" s="85"/>
      <c r="M269" s="85">
        <f t="shared" si="296"/>
        <v>36</v>
      </c>
      <c r="N269" s="86">
        <f t="shared" si="297"/>
        <v>7200</v>
      </c>
    </row>
    <row r="270" spans="1:14" s="87" customFormat="1" ht="14.25" customHeight="1">
      <c r="A270" s="80">
        <v>43403</v>
      </c>
      <c r="B270" s="81" t="s">
        <v>4</v>
      </c>
      <c r="C270" s="81" t="s">
        <v>56</v>
      </c>
      <c r="D270" s="82">
        <v>60</v>
      </c>
      <c r="E270" s="81" t="s">
        <v>2</v>
      </c>
      <c r="F270" s="81">
        <v>38285</v>
      </c>
      <c r="G270" s="81">
        <v>38410</v>
      </c>
      <c r="H270" s="83"/>
      <c r="I270" s="83"/>
      <c r="J270" s="84">
        <f t="shared" ref="J270:J272" si="299">(IF(E270="SHORT",F270-G270,IF(E270="LONG",G270-F270)))*D270</f>
        <v>-7500</v>
      </c>
      <c r="K270" s="85"/>
      <c r="L270" s="85"/>
      <c r="M270" s="85">
        <f t="shared" ref="M270:M272" si="300">(K270+J270+L270)/D270</f>
        <v>-125</v>
      </c>
      <c r="N270" s="86">
        <f t="shared" ref="N270:N272" si="301">M270*D270</f>
        <v>-7500</v>
      </c>
    </row>
    <row r="271" spans="1:14" s="87" customFormat="1" ht="14.25" customHeight="1">
      <c r="A271" s="72">
        <v>43403</v>
      </c>
      <c r="B271" s="73" t="s">
        <v>31</v>
      </c>
      <c r="C271" s="73" t="s">
        <v>53</v>
      </c>
      <c r="D271" s="74">
        <v>400</v>
      </c>
      <c r="E271" s="73" t="s">
        <v>2</v>
      </c>
      <c r="F271" s="73">
        <v>4941</v>
      </c>
      <c r="G271" s="73">
        <v>4896</v>
      </c>
      <c r="H271" s="73">
        <v>4836</v>
      </c>
      <c r="I271" s="75"/>
      <c r="J271" s="76">
        <f t="shared" si="299"/>
        <v>18000</v>
      </c>
      <c r="K271" s="77">
        <f t="shared" ref="K271" si="302">(IF(E271="SHORT",IF(H271="",0,G271-H271),IF(E271="LONG",IF(H271="",0,H271-G271))))*D271</f>
        <v>24000</v>
      </c>
      <c r="L271" s="77"/>
      <c r="M271" s="77">
        <f t="shared" si="300"/>
        <v>105</v>
      </c>
      <c r="N271" s="78">
        <f t="shared" si="301"/>
        <v>42000</v>
      </c>
    </row>
    <row r="272" spans="1:14" s="87" customFormat="1" ht="14.25" customHeight="1">
      <c r="A272" s="80">
        <v>43403</v>
      </c>
      <c r="B272" s="81" t="s">
        <v>3</v>
      </c>
      <c r="C272" s="81" t="s">
        <v>55</v>
      </c>
      <c r="D272" s="82">
        <v>4000</v>
      </c>
      <c r="E272" s="81" t="s">
        <v>2</v>
      </c>
      <c r="F272" s="81">
        <v>442.75</v>
      </c>
      <c r="G272" s="81">
        <v>438.5</v>
      </c>
      <c r="H272" s="83"/>
      <c r="I272" s="83"/>
      <c r="J272" s="84">
        <f t="shared" si="299"/>
        <v>17000</v>
      </c>
      <c r="K272" s="85"/>
      <c r="L272" s="85"/>
      <c r="M272" s="85">
        <f t="shared" si="300"/>
        <v>4.25</v>
      </c>
      <c r="N272" s="86">
        <f t="shared" si="301"/>
        <v>17000</v>
      </c>
    </row>
    <row r="273" spans="1:14" s="87" customFormat="1" ht="14.25" customHeight="1">
      <c r="A273" s="80">
        <v>43402</v>
      </c>
      <c r="B273" s="81" t="s">
        <v>5</v>
      </c>
      <c r="C273" s="81" t="s">
        <v>55</v>
      </c>
      <c r="D273" s="82">
        <v>20000</v>
      </c>
      <c r="E273" s="81" t="s">
        <v>1</v>
      </c>
      <c r="F273" s="81">
        <v>197.85</v>
      </c>
      <c r="G273" s="81">
        <v>197.15</v>
      </c>
      <c r="H273" s="83"/>
      <c r="I273" s="83"/>
      <c r="J273" s="84">
        <f t="shared" ref="J273:J276" si="303">(IF(E273="SHORT",F273-G273,IF(E273="LONG",G273-F273)))*D273</f>
        <v>-13999.999999999773</v>
      </c>
      <c r="K273" s="85"/>
      <c r="L273" s="85"/>
      <c r="M273" s="85">
        <f t="shared" ref="M273:M276" si="304">(K273+J273+L273)/D273</f>
        <v>-0.69999999999998863</v>
      </c>
      <c r="N273" s="86">
        <f t="shared" ref="N273:N276" si="305">M273*D273</f>
        <v>-13999.999999999773</v>
      </c>
    </row>
    <row r="274" spans="1:14" s="79" customFormat="1" ht="14.25" customHeight="1">
      <c r="A274" s="80">
        <v>43402</v>
      </c>
      <c r="B274" s="81" t="s">
        <v>31</v>
      </c>
      <c r="C274" s="81" t="s">
        <v>53</v>
      </c>
      <c r="D274" s="82">
        <v>400</v>
      </c>
      <c r="E274" s="81" t="s">
        <v>2</v>
      </c>
      <c r="F274" s="81">
        <v>4949</v>
      </c>
      <c r="G274" s="81">
        <v>4907</v>
      </c>
      <c r="H274" s="83"/>
      <c r="I274" s="83"/>
      <c r="J274" s="84">
        <f t="shared" si="303"/>
        <v>16800</v>
      </c>
      <c r="K274" s="85"/>
      <c r="L274" s="85"/>
      <c r="M274" s="85">
        <f t="shared" si="304"/>
        <v>42</v>
      </c>
      <c r="N274" s="86">
        <f t="shared" si="305"/>
        <v>16800</v>
      </c>
    </row>
    <row r="275" spans="1:14" s="87" customFormat="1" ht="14.25" customHeight="1">
      <c r="A275" s="80">
        <v>43402</v>
      </c>
      <c r="B275" s="81" t="s">
        <v>4</v>
      </c>
      <c r="C275" s="81" t="s">
        <v>56</v>
      </c>
      <c r="D275" s="82">
        <v>60</v>
      </c>
      <c r="E275" s="81" t="s">
        <v>1</v>
      </c>
      <c r="F275" s="81">
        <v>38728</v>
      </c>
      <c r="G275" s="81">
        <v>38903</v>
      </c>
      <c r="H275" s="83"/>
      <c r="I275" s="83"/>
      <c r="J275" s="84">
        <f t="shared" si="303"/>
        <v>10500</v>
      </c>
      <c r="K275" s="85"/>
      <c r="L275" s="85"/>
      <c r="M275" s="85">
        <f t="shared" si="304"/>
        <v>175</v>
      </c>
      <c r="N275" s="86">
        <f t="shared" si="305"/>
        <v>10500</v>
      </c>
    </row>
    <row r="276" spans="1:14" s="87" customFormat="1" ht="14.25" customHeight="1">
      <c r="A276" s="80">
        <v>43402</v>
      </c>
      <c r="B276" s="81" t="s">
        <v>0</v>
      </c>
      <c r="C276" s="81" t="s">
        <v>56</v>
      </c>
      <c r="D276" s="82">
        <v>200</v>
      </c>
      <c r="E276" s="81" t="s">
        <v>2</v>
      </c>
      <c r="F276" s="81">
        <v>31950</v>
      </c>
      <c r="G276" s="81">
        <v>31850</v>
      </c>
      <c r="H276" s="83"/>
      <c r="I276" s="83"/>
      <c r="J276" s="84">
        <f t="shared" si="303"/>
        <v>20000</v>
      </c>
      <c r="K276" s="85"/>
      <c r="L276" s="85"/>
      <c r="M276" s="85">
        <f t="shared" si="304"/>
        <v>100</v>
      </c>
      <c r="N276" s="86">
        <f t="shared" si="305"/>
        <v>20000</v>
      </c>
    </row>
    <row r="277" spans="1:14" s="87" customFormat="1" ht="14.25" customHeight="1">
      <c r="A277" s="80">
        <v>43399</v>
      </c>
      <c r="B277" s="81" t="s">
        <v>31</v>
      </c>
      <c r="C277" s="81" t="s">
        <v>53</v>
      </c>
      <c r="D277" s="82">
        <v>400</v>
      </c>
      <c r="E277" s="81" t="s">
        <v>2</v>
      </c>
      <c r="F277" s="81">
        <v>4890</v>
      </c>
      <c r="G277" s="81">
        <v>4930</v>
      </c>
      <c r="H277" s="83"/>
      <c r="I277" s="83"/>
      <c r="J277" s="84">
        <f t="shared" ref="J277:J279" si="306">(IF(E277="SHORT",F277-G277,IF(E277="LONG",G277-F277)))*D277</f>
        <v>-16000</v>
      </c>
      <c r="K277" s="85"/>
      <c r="L277" s="85"/>
      <c r="M277" s="85">
        <f t="shared" ref="M277:M279" si="307">(K277+J277+L277)/D277</f>
        <v>-40</v>
      </c>
      <c r="N277" s="86">
        <f t="shared" ref="N277:N279" si="308">M277*D277</f>
        <v>-16000</v>
      </c>
    </row>
    <row r="278" spans="1:14" s="87" customFormat="1" ht="14.25" customHeight="1">
      <c r="A278" s="80">
        <v>43399</v>
      </c>
      <c r="B278" s="81" t="s">
        <v>0</v>
      </c>
      <c r="C278" s="81" t="s">
        <v>56</v>
      </c>
      <c r="D278" s="82">
        <v>200</v>
      </c>
      <c r="E278" s="81" t="s">
        <v>1</v>
      </c>
      <c r="F278" s="81">
        <v>32115</v>
      </c>
      <c r="G278" s="81">
        <v>32215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>
      <c r="A279" s="80">
        <v>43399</v>
      </c>
      <c r="B279" s="81" t="s">
        <v>4</v>
      </c>
      <c r="C279" s="81" t="s">
        <v>56</v>
      </c>
      <c r="D279" s="82">
        <v>60</v>
      </c>
      <c r="E279" s="81" t="s">
        <v>1</v>
      </c>
      <c r="F279" s="81">
        <v>38800</v>
      </c>
      <c r="G279" s="81">
        <v>38975</v>
      </c>
      <c r="H279" s="83"/>
      <c r="I279" s="83"/>
      <c r="J279" s="84">
        <f t="shared" si="306"/>
        <v>10500</v>
      </c>
      <c r="K279" s="85"/>
      <c r="L279" s="85"/>
      <c r="M279" s="85">
        <f t="shared" si="307"/>
        <v>175</v>
      </c>
      <c r="N279" s="86">
        <f t="shared" si="308"/>
        <v>10500</v>
      </c>
    </row>
    <row r="280" spans="1:14" s="87" customFormat="1" ht="14.25" customHeight="1">
      <c r="A280" s="80">
        <v>43398</v>
      </c>
      <c r="B280" s="81" t="s">
        <v>0</v>
      </c>
      <c r="C280" s="81" t="s">
        <v>56</v>
      </c>
      <c r="D280" s="82">
        <v>200</v>
      </c>
      <c r="E280" s="81" t="s">
        <v>2</v>
      </c>
      <c r="F280" s="81">
        <v>31979</v>
      </c>
      <c r="G280" s="81">
        <v>31879</v>
      </c>
      <c r="H280" s="83"/>
      <c r="I280" s="83"/>
      <c r="J280" s="84">
        <f t="shared" ref="J280:J281" si="309">(IF(E280="SHORT",F280-G280,IF(E280="LONG",G280-F280)))*D280</f>
        <v>20000</v>
      </c>
      <c r="K280" s="85"/>
      <c r="L280" s="85"/>
      <c r="M280" s="85">
        <f t="shared" ref="M280:M281" si="310">(K280+J280+L280)/D280</f>
        <v>100</v>
      </c>
      <c r="N280" s="86">
        <f t="shared" ref="N280:N281" si="311">M280*D280</f>
        <v>20000</v>
      </c>
    </row>
    <row r="281" spans="1:14" s="87" customFormat="1" ht="14.25" customHeight="1">
      <c r="A281" s="80">
        <v>43398</v>
      </c>
      <c r="B281" s="81" t="s">
        <v>3</v>
      </c>
      <c r="C281" s="81" t="s">
        <v>53</v>
      </c>
      <c r="D281" s="82">
        <v>4000</v>
      </c>
      <c r="E281" s="81" t="s">
        <v>1</v>
      </c>
      <c r="F281" s="81">
        <v>447.9</v>
      </c>
      <c r="G281" s="81">
        <v>450</v>
      </c>
      <c r="H281" s="83"/>
      <c r="I281" s="83"/>
      <c r="J281" s="84">
        <f t="shared" si="309"/>
        <v>8400.0000000000909</v>
      </c>
      <c r="K281" s="85"/>
      <c r="L281" s="85"/>
      <c r="M281" s="85">
        <f t="shared" si="310"/>
        <v>2.1000000000000227</v>
      </c>
      <c r="N281" s="86">
        <f t="shared" si="311"/>
        <v>8400.0000000000909</v>
      </c>
    </row>
    <row r="282" spans="1:14" s="87" customFormat="1" ht="14.25" customHeight="1">
      <c r="A282" s="80">
        <v>43398</v>
      </c>
      <c r="B282" s="81" t="s">
        <v>31</v>
      </c>
      <c r="C282" s="81" t="s">
        <v>53</v>
      </c>
      <c r="D282" s="82">
        <v>400</v>
      </c>
      <c r="E282" s="81" t="s">
        <v>1</v>
      </c>
      <c r="F282" s="81">
        <v>4905</v>
      </c>
      <c r="G282" s="81">
        <v>4945</v>
      </c>
      <c r="H282" s="83"/>
      <c r="I282" s="83"/>
      <c r="J282" s="84">
        <f t="shared" ref="J282" si="312">(IF(E282="SHORT",F282-G282,IF(E282="LONG",G282-F282)))*D282</f>
        <v>16000</v>
      </c>
      <c r="K282" s="85"/>
      <c r="L282" s="85"/>
      <c r="M282" s="85">
        <f t="shared" ref="M282" si="313">(K282+J282+L282)/D282</f>
        <v>40</v>
      </c>
      <c r="N282" s="86">
        <f t="shared" ref="N282" si="314">M282*D282</f>
        <v>16000</v>
      </c>
    </row>
    <row r="283" spans="1:14" s="87" customFormat="1" ht="14.25" customHeight="1">
      <c r="A283" s="72">
        <v>43397</v>
      </c>
      <c r="B283" s="73" t="s">
        <v>5</v>
      </c>
      <c r="C283" s="73" t="s">
        <v>55</v>
      </c>
      <c r="D283" s="74">
        <v>20000</v>
      </c>
      <c r="E283" s="73" t="s">
        <v>2</v>
      </c>
      <c r="F283" s="73">
        <v>201.2</v>
      </c>
      <c r="G283" s="73">
        <v>200.35</v>
      </c>
      <c r="H283" s="75">
        <v>199.4</v>
      </c>
      <c r="I283" s="75"/>
      <c r="J283" s="76">
        <f t="shared" ref="J283:J286" si="315">(IF(E283="SHORT",F283-G283,IF(E283="LONG",G283-F283)))*D283</f>
        <v>16999.999999999887</v>
      </c>
      <c r="K283" s="77">
        <f t="shared" ref="K283" si="316">(IF(E283="SHORT",IF(H283="",0,G283-H283),IF(E283="LONG",IF(H283="",0,H283-G283))))*D283</f>
        <v>18999.999999999774</v>
      </c>
      <c r="L283" s="77"/>
      <c r="M283" s="77">
        <f t="shared" ref="M283:M286" si="317">(K283+J283+L283)/D283</f>
        <v>1.7999999999999832</v>
      </c>
      <c r="N283" s="78">
        <f t="shared" ref="N283:N286" si="318">M283*D283</f>
        <v>35999.999999999665</v>
      </c>
    </row>
    <row r="284" spans="1:14" s="87" customFormat="1" ht="14.25" customHeight="1">
      <c r="A284" s="80">
        <v>43397</v>
      </c>
      <c r="B284" s="81" t="s">
        <v>32</v>
      </c>
      <c r="C284" s="81" t="s">
        <v>53</v>
      </c>
      <c r="D284" s="82">
        <v>5000</v>
      </c>
      <c r="E284" s="81" t="s">
        <v>2</v>
      </c>
      <c r="F284" s="81">
        <v>235.6</v>
      </c>
      <c r="G284" s="81">
        <v>232.85</v>
      </c>
      <c r="H284" s="83"/>
      <c r="I284" s="83"/>
      <c r="J284" s="84">
        <f t="shared" si="315"/>
        <v>13750</v>
      </c>
      <c r="K284" s="85"/>
      <c r="L284" s="85"/>
      <c r="M284" s="85">
        <f t="shared" si="317"/>
        <v>2.75</v>
      </c>
      <c r="N284" s="86">
        <f t="shared" si="318"/>
        <v>13750</v>
      </c>
    </row>
    <row r="285" spans="1:14" s="79" customFormat="1" ht="14.25" customHeight="1">
      <c r="A285" s="80">
        <v>43397</v>
      </c>
      <c r="B285" s="81" t="s">
        <v>31</v>
      </c>
      <c r="C285" s="81" t="s">
        <v>53</v>
      </c>
      <c r="D285" s="82">
        <v>400</v>
      </c>
      <c r="E285" s="81" t="s">
        <v>2</v>
      </c>
      <c r="F285" s="81">
        <v>4879</v>
      </c>
      <c r="G285" s="81">
        <v>4919</v>
      </c>
      <c r="H285" s="83"/>
      <c r="I285" s="83"/>
      <c r="J285" s="84">
        <f t="shared" si="315"/>
        <v>-16000</v>
      </c>
      <c r="K285" s="85"/>
      <c r="L285" s="85"/>
      <c r="M285" s="85">
        <f t="shared" si="317"/>
        <v>-40</v>
      </c>
      <c r="N285" s="86">
        <f t="shared" si="318"/>
        <v>-16000</v>
      </c>
    </row>
    <row r="286" spans="1:14" s="87" customFormat="1" ht="14.25" customHeight="1">
      <c r="A286" s="80">
        <v>43397</v>
      </c>
      <c r="B286" s="81" t="s">
        <v>4</v>
      </c>
      <c r="C286" s="81" t="s">
        <v>56</v>
      </c>
      <c r="D286" s="82">
        <v>60</v>
      </c>
      <c r="E286" s="81" t="s">
        <v>2</v>
      </c>
      <c r="F286" s="81">
        <v>39002</v>
      </c>
      <c r="G286" s="81">
        <v>38827</v>
      </c>
      <c r="H286" s="83"/>
      <c r="I286" s="83"/>
      <c r="J286" s="84">
        <f t="shared" si="315"/>
        <v>10500</v>
      </c>
      <c r="K286" s="85"/>
      <c r="L286" s="85"/>
      <c r="M286" s="85">
        <f t="shared" si="317"/>
        <v>175</v>
      </c>
      <c r="N286" s="86">
        <f t="shared" si="318"/>
        <v>10500</v>
      </c>
    </row>
    <row r="287" spans="1:14" s="87" customFormat="1" ht="14.25" customHeight="1">
      <c r="A287" s="80">
        <v>43396</v>
      </c>
      <c r="B287" s="81" t="s">
        <v>0</v>
      </c>
      <c r="C287" s="81" t="s">
        <v>56</v>
      </c>
      <c r="D287" s="82">
        <v>200</v>
      </c>
      <c r="E287" s="81" t="s">
        <v>1</v>
      </c>
      <c r="F287" s="81">
        <v>32215</v>
      </c>
      <c r="G287" s="81">
        <v>32135</v>
      </c>
      <c r="H287" s="83"/>
      <c r="I287" s="83"/>
      <c r="J287" s="84">
        <f t="shared" ref="J287" si="319">(IF(E287="SHORT",F287-G287,IF(E287="LONG",G287-F287)))*D287</f>
        <v>-16000</v>
      </c>
      <c r="K287" s="85"/>
      <c r="L287" s="85"/>
      <c r="M287" s="85">
        <f t="shared" ref="M287" si="320">(K287+J287+L287)/D287</f>
        <v>-80</v>
      </c>
      <c r="N287" s="86">
        <f t="shared" ref="N287" si="321">M287*D287</f>
        <v>-16000</v>
      </c>
    </row>
    <row r="288" spans="1:14" s="87" customFormat="1" ht="14.25" customHeight="1">
      <c r="A288" s="80">
        <v>43395</v>
      </c>
      <c r="B288" s="81" t="s">
        <v>31</v>
      </c>
      <c r="C288" s="81" t="s">
        <v>53</v>
      </c>
      <c r="D288" s="82">
        <v>400</v>
      </c>
      <c r="E288" s="81" t="s">
        <v>2</v>
      </c>
      <c r="F288" s="81">
        <v>5121</v>
      </c>
      <c r="G288" s="81">
        <v>5076</v>
      </c>
      <c r="H288" s="83"/>
      <c r="I288" s="83"/>
      <c r="J288" s="84">
        <f t="shared" ref="J288:J290" si="322">(IF(E288="SHORT",F288-G288,IF(E288="LONG",G288-F288)))*D288</f>
        <v>18000</v>
      </c>
      <c r="K288" s="85"/>
      <c r="L288" s="85"/>
      <c r="M288" s="85">
        <f t="shared" ref="M288:M290" si="323">(K288+J288+L288)/D288</f>
        <v>45</v>
      </c>
      <c r="N288" s="86">
        <f t="shared" ref="N288:N290" si="324">M288*D288</f>
        <v>18000</v>
      </c>
    </row>
    <row r="289" spans="1:14" s="87" customFormat="1" ht="14.25" customHeight="1">
      <c r="A289" s="80">
        <v>43395</v>
      </c>
      <c r="B289" s="81" t="s">
        <v>4</v>
      </c>
      <c r="C289" s="81" t="s">
        <v>56</v>
      </c>
      <c r="D289" s="82">
        <v>60</v>
      </c>
      <c r="E289" s="81" t="s">
        <v>1</v>
      </c>
      <c r="F289" s="81">
        <v>38812</v>
      </c>
      <c r="G289" s="81">
        <v>38687</v>
      </c>
      <c r="H289" s="83"/>
      <c r="I289" s="83"/>
      <c r="J289" s="84">
        <f t="shared" si="322"/>
        <v>-7500</v>
      </c>
      <c r="K289" s="85"/>
      <c r="L289" s="85"/>
      <c r="M289" s="85">
        <f t="shared" si="323"/>
        <v>-125</v>
      </c>
      <c r="N289" s="86">
        <f t="shared" si="324"/>
        <v>-7500</v>
      </c>
    </row>
    <row r="290" spans="1:14" s="87" customFormat="1" ht="14.25" customHeight="1">
      <c r="A290" s="80">
        <v>43395</v>
      </c>
      <c r="B290" s="81" t="s">
        <v>32</v>
      </c>
      <c r="C290" s="81" t="s">
        <v>53</v>
      </c>
      <c r="D290" s="82">
        <v>5000</v>
      </c>
      <c r="E290" s="81" t="s">
        <v>2</v>
      </c>
      <c r="F290" s="81">
        <v>234.4</v>
      </c>
      <c r="G290" s="81">
        <v>232.15</v>
      </c>
      <c r="H290" s="83"/>
      <c r="I290" s="83"/>
      <c r="J290" s="84">
        <f t="shared" si="322"/>
        <v>11250</v>
      </c>
      <c r="K290" s="85"/>
      <c r="L290" s="85"/>
      <c r="M290" s="85">
        <f t="shared" si="323"/>
        <v>2.25</v>
      </c>
      <c r="N290" s="86">
        <f t="shared" si="324"/>
        <v>11250</v>
      </c>
    </row>
    <row r="291" spans="1:14" s="87" customFormat="1" ht="14.25" customHeight="1">
      <c r="A291" s="80">
        <v>43392</v>
      </c>
      <c r="B291" s="81" t="s">
        <v>49</v>
      </c>
      <c r="C291" s="81" t="s">
        <v>55</v>
      </c>
      <c r="D291" s="82">
        <v>10000</v>
      </c>
      <c r="E291" s="81" t="s">
        <v>2</v>
      </c>
      <c r="F291" s="81">
        <v>148.44999999999999</v>
      </c>
      <c r="G291" s="81">
        <v>147.65</v>
      </c>
      <c r="H291" s="83"/>
      <c r="I291" s="83"/>
      <c r="J291" s="84">
        <f t="shared" ref="J291:J292" si="325">(IF(E291="SHORT",F291-G291,IF(E291="LONG",G291-F291)))*D291</f>
        <v>7999.999999999829</v>
      </c>
      <c r="K291" s="85"/>
      <c r="L291" s="85"/>
      <c r="M291" s="85">
        <f t="shared" ref="M291:M292" si="326">(K291+J291+L291)/D291</f>
        <v>0.79999999999998295</v>
      </c>
      <c r="N291" s="86">
        <f t="shared" ref="N291:N292" si="327">M291*D291</f>
        <v>7999.999999999829</v>
      </c>
    </row>
    <row r="292" spans="1:14" s="87" customFormat="1" ht="14.25" customHeight="1">
      <c r="A292" s="80">
        <v>43392</v>
      </c>
      <c r="B292" s="81" t="s">
        <v>4</v>
      </c>
      <c r="C292" s="81" t="s">
        <v>56</v>
      </c>
      <c r="D292" s="82">
        <v>60</v>
      </c>
      <c r="E292" s="81" t="s">
        <v>2</v>
      </c>
      <c r="F292" s="81">
        <v>38783</v>
      </c>
      <c r="G292" s="81">
        <v>38903</v>
      </c>
      <c r="H292" s="83"/>
      <c r="I292" s="83"/>
      <c r="J292" s="84">
        <f t="shared" si="325"/>
        <v>-7200</v>
      </c>
      <c r="K292" s="85"/>
      <c r="L292" s="85"/>
      <c r="M292" s="85">
        <f t="shared" si="326"/>
        <v>-120</v>
      </c>
      <c r="N292" s="86">
        <f t="shared" si="327"/>
        <v>-7200</v>
      </c>
    </row>
    <row r="293" spans="1:14" s="87" customFormat="1" ht="14.25" customHeight="1">
      <c r="A293" s="80">
        <v>43390</v>
      </c>
      <c r="B293" s="81" t="s">
        <v>0</v>
      </c>
      <c r="C293" s="81" t="s">
        <v>56</v>
      </c>
      <c r="D293" s="82">
        <v>200</v>
      </c>
      <c r="E293" s="81" t="s">
        <v>1</v>
      </c>
      <c r="F293" s="81">
        <v>31970</v>
      </c>
      <c r="G293" s="81">
        <v>31890</v>
      </c>
      <c r="H293" s="83"/>
      <c r="I293" s="83"/>
      <c r="J293" s="84">
        <f t="shared" ref="J293:J294" si="328">(IF(E293="SHORT",F293-G293,IF(E293="LONG",G293-F293)))*D293</f>
        <v>-16000</v>
      </c>
      <c r="K293" s="85"/>
      <c r="L293" s="85"/>
      <c r="M293" s="85">
        <f t="shared" ref="M293:M294" si="329">(K293+J293+L293)/D293</f>
        <v>-80</v>
      </c>
      <c r="N293" s="86">
        <f t="shared" ref="N293:N294" si="330">M293*D293</f>
        <v>-16000</v>
      </c>
    </row>
    <row r="294" spans="1:14" s="79" customFormat="1" ht="14.25" customHeight="1">
      <c r="A294" s="72">
        <v>43390</v>
      </c>
      <c r="B294" s="73" t="s">
        <v>31</v>
      </c>
      <c r="C294" s="73" t="s">
        <v>53</v>
      </c>
      <c r="D294" s="74">
        <v>400</v>
      </c>
      <c r="E294" s="73" t="s">
        <v>2</v>
      </c>
      <c r="F294" s="73">
        <v>5268</v>
      </c>
      <c r="G294" s="73">
        <v>5223</v>
      </c>
      <c r="H294" s="75">
        <v>5163</v>
      </c>
      <c r="I294" s="75"/>
      <c r="J294" s="76">
        <f t="shared" si="328"/>
        <v>18000</v>
      </c>
      <c r="K294" s="77">
        <f t="shared" ref="K294" si="331">(IF(E294="SHORT",IF(H294="",0,G294-H294),IF(E294="LONG",IF(H294="",0,H294-G294))))*D294</f>
        <v>24000</v>
      </c>
      <c r="L294" s="77"/>
      <c r="M294" s="77">
        <f t="shared" si="329"/>
        <v>105</v>
      </c>
      <c r="N294" s="78">
        <f t="shared" si="330"/>
        <v>42000</v>
      </c>
    </row>
    <row r="295" spans="1:14" s="79" customFormat="1" ht="14.25" customHeight="1">
      <c r="A295" s="80">
        <v>43389</v>
      </c>
      <c r="B295" s="81" t="s">
        <v>0</v>
      </c>
      <c r="C295" s="81" t="s">
        <v>56</v>
      </c>
      <c r="D295" s="82">
        <v>200</v>
      </c>
      <c r="E295" s="81" t="s">
        <v>2</v>
      </c>
      <c r="F295" s="81">
        <v>32046</v>
      </c>
      <c r="G295" s="81">
        <v>31936</v>
      </c>
      <c r="H295" s="83"/>
      <c r="I295" s="83"/>
      <c r="J295" s="84">
        <f t="shared" ref="J295:J297" si="332">(IF(E295="SHORT",F295-G295,IF(E295="LONG",G295-F295)))*D295</f>
        <v>22000</v>
      </c>
      <c r="K295" s="85"/>
      <c r="L295" s="85"/>
      <c r="M295" s="85">
        <f t="shared" ref="M295:M297" si="333">(K295+J295+L295)/D295</f>
        <v>110</v>
      </c>
      <c r="N295" s="86">
        <f t="shared" ref="N295:N297" si="334">M295*D295</f>
        <v>22000</v>
      </c>
    </row>
    <row r="296" spans="1:14" s="87" customFormat="1" ht="14.25" customHeight="1">
      <c r="A296" s="80">
        <v>43389</v>
      </c>
      <c r="B296" s="81" t="s">
        <v>5</v>
      </c>
      <c r="C296" s="81" t="s">
        <v>55</v>
      </c>
      <c r="D296" s="82">
        <v>20000</v>
      </c>
      <c r="E296" s="81" t="s">
        <v>1</v>
      </c>
      <c r="F296" s="81">
        <v>194.05</v>
      </c>
      <c r="G296" s="81">
        <v>193.35</v>
      </c>
      <c r="H296" s="83"/>
      <c r="I296" s="83"/>
      <c r="J296" s="84">
        <f t="shared" si="332"/>
        <v>-14000.000000000342</v>
      </c>
      <c r="K296" s="85"/>
      <c r="L296" s="85"/>
      <c r="M296" s="85">
        <f t="shared" si="333"/>
        <v>-0.70000000000001705</v>
      </c>
      <c r="N296" s="86">
        <f t="shared" si="334"/>
        <v>-14000.000000000342</v>
      </c>
    </row>
    <row r="297" spans="1:14" s="87" customFormat="1" ht="14.25" customHeight="1">
      <c r="A297" s="80">
        <v>43389</v>
      </c>
      <c r="B297" s="81" t="s">
        <v>31</v>
      </c>
      <c r="C297" s="81" t="s">
        <v>53</v>
      </c>
      <c r="D297" s="82">
        <v>400</v>
      </c>
      <c r="E297" s="81" t="s">
        <v>2</v>
      </c>
      <c r="F297" s="81">
        <v>5256</v>
      </c>
      <c r="G297" s="81">
        <v>5217</v>
      </c>
      <c r="H297" s="83"/>
      <c r="I297" s="83"/>
      <c r="J297" s="84">
        <f t="shared" si="332"/>
        <v>15600</v>
      </c>
      <c r="K297" s="85"/>
      <c r="L297" s="85"/>
      <c r="M297" s="85">
        <f t="shared" si="333"/>
        <v>39</v>
      </c>
      <c r="N297" s="86">
        <f t="shared" si="334"/>
        <v>15600</v>
      </c>
    </row>
    <row r="298" spans="1:14" s="87" customFormat="1" ht="14.25" customHeight="1">
      <c r="A298" s="80">
        <v>43388</v>
      </c>
      <c r="B298" s="81" t="s">
        <v>49</v>
      </c>
      <c r="C298" s="81" t="s">
        <v>55</v>
      </c>
      <c r="D298" s="82">
        <v>20000</v>
      </c>
      <c r="E298" s="81" t="s">
        <v>2</v>
      </c>
      <c r="F298" s="81">
        <v>150.5</v>
      </c>
      <c r="G298" s="81">
        <v>150.30000000000001</v>
      </c>
      <c r="H298" s="83"/>
      <c r="I298" s="83"/>
      <c r="J298" s="84">
        <f t="shared" ref="J298:J301" si="335">(IF(E298="SHORT",F298-G298,IF(E298="LONG",G298-F298)))*D298</f>
        <v>3999.9999999997726</v>
      </c>
      <c r="K298" s="85"/>
      <c r="L298" s="85"/>
      <c r="M298" s="85">
        <f t="shared" ref="M298:M301" si="336">(K298+J298+L298)/D298</f>
        <v>0.19999999999998863</v>
      </c>
      <c r="N298" s="86">
        <f t="shared" ref="N298:N301" si="337">M298*D298</f>
        <v>3999.9999999997726</v>
      </c>
    </row>
    <row r="299" spans="1:14" s="79" customFormat="1" ht="14.25" customHeight="1">
      <c r="A299" s="80">
        <v>43388</v>
      </c>
      <c r="B299" s="81" t="s">
        <v>3</v>
      </c>
      <c r="C299" s="81" t="s">
        <v>55</v>
      </c>
      <c r="D299" s="82">
        <v>4000</v>
      </c>
      <c r="E299" s="81" t="s">
        <v>2</v>
      </c>
      <c r="F299" s="81">
        <v>460.2</v>
      </c>
      <c r="G299" s="81">
        <v>457.55</v>
      </c>
      <c r="H299" s="83"/>
      <c r="I299" s="83"/>
      <c r="J299" s="84">
        <f t="shared" si="335"/>
        <v>10599.999999999909</v>
      </c>
      <c r="K299" s="85"/>
      <c r="L299" s="85"/>
      <c r="M299" s="85">
        <f t="shared" si="336"/>
        <v>2.6499999999999773</v>
      </c>
      <c r="N299" s="86">
        <f t="shared" si="337"/>
        <v>10599.999999999909</v>
      </c>
    </row>
    <row r="300" spans="1:14" s="87" customFormat="1" ht="14.25" customHeight="1">
      <c r="A300" s="80">
        <v>43388</v>
      </c>
      <c r="B300" s="81" t="s">
        <v>4</v>
      </c>
      <c r="C300" s="81" t="s">
        <v>56</v>
      </c>
      <c r="D300" s="82">
        <v>60</v>
      </c>
      <c r="E300" s="81" t="s">
        <v>1</v>
      </c>
      <c r="F300" s="81">
        <v>39379</v>
      </c>
      <c r="G300" s="81">
        <v>39254</v>
      </c>
      <c r="H300" s="83"/>
      <c r="I300" s="83"/>
      <c r="J300" s="84">
        <f t="shared" si="335"/>
        <v>-7500</v>
      </c>
      <c r="K300" s="85"/>
      <c r="L300" s="85"/>
      <c r="M300" s="85">
        <f t="shared" si="336"/>
        <v>-125</v>
      </c>
      <c r="N300" s="86">
        <f t="shared" si="337"/>
        <v>-7500</v>
      </c>
    </row>
    <row r="301" spans="1:14" s="87" customFormat="1" ht="14.25" customHeight="1">
      <c r="A301" s="80">
        <v>43388</v>
      </c>
      <c r="B301" s="81" t="s">
        <v>31</v>
      </c>
      <c r="C301" s="81" t="s">
        <v>53</v>
      </c>
      <c r="D301" s="82">
        <v>400</v>
      </c>
      <c r="E301" s="81" t="s">
        <v>1</v>
      </c>
      <c r="F301" s="81">
        <v>5306</v>
      </c>
      <c r="G301" s="81">
        <v>5271</v>
      </c>
      <c r="H301" s="83"/>
      <c r="I301" s="83"/>
      <c r="J301" s="84">
        <f t="shared" si="335"/>
        <v>-14000</v>
      </c>
      <c r="K301" s="85"/>
      <c r="L301" s="85"/>
      <c r="M301" s="85">
        <f t="shared" si="336"/>
        <v>-35</v>
      </c>
      <c r="N301" s="86">
        <f t="shared" si="337"/>
        <v>-14000</v>
      </c>
    </row>
    <row r="302" spans="1:14" s="79" customFormat="1" ht="14.25" customHeight="1">
      <c r="A302" s="80">
        <v>43385</v>
      </c>
      <c r="B302" s="81" t="s">
        <v>31</v>
      </c>
      <c r="C302" s="81" t="s">
        <v>53</v>
      </c>
      <c r="D302" s="82">
        <v>400</v>
      </c>
      <c r="E302" s="81" t="s">
        <v>2</v>
      </c>
      <c r="F302" s="81">
        <v>5267</v>
      </c>
      <c r="G302" s="81">
        <v>5222</v>
      </c>
      <c r="H302" s="83"/>
      <c r="I302" s="83"/>
      <c r="J302" s="84">
        <f t="shared" ref="J302" si="338">(IF(E302="SHORT",F302-G302,IF(E302="LONG",G302-F302)))*D302</f>
        <v>18000</v>
      </c>
      <c r="K302" s="85"/>
      <c r="L302" s="85"/>
      <c r="M302" s="85">
        <f t="shared" ref="M302" si="339">(K302+J302+L302)/D302</f>
        <v>45</v>
      </c>
      <c r="N302" s="86">
        <f t="shared" ref="N302" si="340">M302*D302</f>
        <v>18000</v>
      </c>
    </row>
    <row r="303" spans="1:14" s="87" customFormat="1" ht="14.25" customHeight="1">
      <c r="A303" s="72">
        <v>43384</v>
      </c>
      <c r="B303" s="73" t="s">
        <v>32</v>
      </c>
      <c r="C303" s="73" t="s">
        <v>53</v>
      </c>
      <c r="D303" s="74">
        <v>2500</v>
      </c>
      <c r="E303" s="73" t="s">
        <v>2</v>
      </c>
      <c r="F303" s="73">
        <v>242.2</v>
      </c>
      <c r="G303" s="73">
        <v>239.45</v>
      </c>
      <c r="H303" s="75">
        <v>235.95</v>
      </c>
      <c r="I303" s="75"/>
      <c r="J303" s="76">
        <f t="shared" ref="J303:J309" si="341">(IF(E303="SHORT",F303-G303,IF(E303="LONG",G303-F303)))*D303</f>
        <v>6875</v>
      </c>
      <c r="K303" s="77">
        <f t="shared" ref="K303:K308" si="342">(IF(E303="SHORT",IF(H303="",0,G303-H303),IF(E303="LONG",IF(H303="",0,H303-G303))))*D303</f>
        <v>8750</v>
      </c>
      <c r="L303" s="77"/>
      <c r="M303" s="77">
        <f t="shared" ref="M303:M309" si="343">(K303+J303+L303)/D303</f>
        <v>6.25</v>
      </c>
      <c r="N303" s="78">
        <f t="shared" ref="N303:N309" si="344">M303*D303</f>
        <v>15625</v>
      </c>
    </row>
    <row r="304" spans="1:14">
      <c r="A304" s="72">
        <v>43384</v>
      </c>
      <c r="B304" s="73" t="s">
        <v>0</v>
      </c>
      <c r="C304" s="73" t="s">
        <v>56</v>
      </c>
      <c r="D304" s="74">
        <v>200</v>
      </c>
      <c r="E304" s="73" t="s">
        <v>1</v>
      </c>
      <c r="F304" s="73">
        <v>31608</v>
      </c>
      <c r="G304" s="73">
        <v>31758</v>
      </c>
      <c r="H304" s="75">
        <v>31933</v>
      </c>
      <c r="I304" s="75"/>
      <c r="J304" s="76">
        <f t="shared" si="341"/>
        <v>30000</v>
      </c>
      <c r="K304" s="77">
        <f t="shared" si="342"/>
        <v>35000</v>
      </c>
      <c r="L304" s="77"/>
      <c r="M304" s="77">
        <f t="shared" si="343"/>
        <v>325</v>
      </c>
      <c r="N304" s="78">
        <f t="shared" si="344"/>
        <v>65000</v>
      </c>
    </row>
    <row r="305" spans="1:14">
      <c r="A305" s="80">
        <v>43384</v>
      </c>
      <c r="B305" s="81" t="s">
        <v>31</v>
      </c>
      <c r="C305" s="81" t="s">
        <v>53</v>
      </c>
      <c r="D305" s="82">
        <v>300</v>
      </c>
      <c r="E305" s="81" t="s">
        <v>2</v>
      </c>
      <c r="F305" s="81">
        <v>5342</v>
      </c>
      <c r="G305" s="81">
        <v>5297</v>
      </c>
      <c r="H305" s="83"/>
      <c r="I305" s="83"/>
      <c r="J305" s="84">
        <f t="shared" si="341"/>
        <v>13500</v>
      </c>
      <c r="K305" s="85"/>
      <c r="L305" s="85"/>
      <c r="M305" s="85">
        <f t="shared" si="343"/>
        <v>45</v>
      </c>
      <c r="N305" s="86">
        <f t="shared" si="344"/>
        <v>13500</v>
      </c>
    </row>
    <row r="306" spans="1:14">
      <c r="A306" s="80">
        <v>43383</v>
      </c>
      <c r="B306" s="81" t="s">
        <v>31</v>
      </c>
      <c r="C306" s="81" t="s">
        <v>53</v>
      </c>
      <c r="D306" s="82">
        <v>200</v>
      </c>
      <c r="E306" s="81" t="s">
        <v>2</v>
      </c>
      <c r="F306" s="81">
        <v>5547</v>
      </c>
      <c r="G306" s="81">
        <v>5492</v>
      </c>
      <c r="H306" s="83"/>
      <c r="I306" s="83"/>
      <c r="J306" s="84">
        <f t="shared" si="341"/>
        <v>11000</v>
      </c>
      <c r="K306" s="85"/>
      <c r="L306" s="85"/>
      <c r="M306" s="85">
        <f t="shared" si="343"/>
        <v>55</v>
      </c>
      <c r="N306" s="86">
        <f t="shared" si="344"/>
        <v>11000</v>
      </c>
    </row>
    <row r="307" spans="1:14">
      <c r="A307" s="80">
        <v>43378</v>
      </c>
      <c r="B307" s="81" t="s">
        <v>0</v>
      </c>
      <c r="C307" s="81" t="s">
        <v>56</v>
      </c>
      <c r="D307" s="82">
        <v>300</v>
      </c>
      <c r="E307" s="81" t="s">
        <v>1</v>
      </c>
      <c r="F307" s="81">
        <v>31620</v>
      </c>
      <c r="G307" s="81">
        <v>31795</v>
      </c>
      <c r="H307" s="83"/>
      <c r="I307" s="83"/>
      <c r="J307" s="84">
        <f t="shared" si="341"/>
        <v>52500</v>
      </c>
      <c r="K307" s="85"/>
      <c r="L307" s="85"/>
      <c r="M307" s="85">
        <f t="shared" si="343"/>
        <v>175</v>
      </c>
      <c r="N307" s="86">
        <f t="shared" si="344"/>
        <v>52500</v>
      </c>
    </row>
    <row r="308" spans="1:14">
      <c r="A308" s="72">
        <v>43377</v>
      </c>
      <c r="B308" s="73" t="s">
        <v>32</v>
      </c>
      <c r="C308" s="73" t="s">
        <v>53</v>
      </c>
      <c r="D308" s="74">
        <v>5000</v>
      </c>
      <c r="E308" s="73" t="s">
        <v>2</v>
      </c>
      <c r="F308" s="73">
        <v>239</v>
      </c>
      <c r="G308" s="73">
        <v>236</v>
      </c>
      <c r="H308" s="75">
        <v>232</v>
      </c>
      <c r="I308" s="75"/>
      <c r="J308" s="76">
        <f t="shared" si="341"/>
        <v>15000</v>
      </c>
      <c r="K308" s="77">
        <f t="shared" si="342"/>
        <v>20000</v>
      </c>
      <c r="L308" s="77"/>
      <c r="M308" s="77">
        <f t="shared" si="343"/>
        <v>7</v>
      </c>
      <c r="N308" s="78">
        <f t="shared" si="344"/>
        <v>35000</v>
      </c>
    </row>
    <row r="309" spans="1:14">
      <c r="A309" s="80">
        <v>43377</v>
      </c>
      <c r="B309" s="81" t="s">
        <v>4</v>
      </c>
      <c r="C309" s="81" t="s">
        <v>56</v>
      </c>
      <c r="D309" s="82">
        <v>90</v>
      </c>
      <c r="E309" s="81" t="s">
        <v>1</v>
      </c>
      <c r="F309" s="81">
        <v>39046</v>
      </c>
      <c r="G309" s="81">
        <v>39221</v>
      </c>
      <c r="H309" s="83"/>
      <c r="I309" s="83"/>
      <c r="J309" s="84">
        <f t="shared" si="341"/>
        <v>15750</v>
      </c>
      <c r="K309" s="85"/>
      <c r="L309" s="85"/>
      <c r="M309" s="85">
        <f t="shared" si="343"/>
        <v>175</v>
      </c>
      <c r="N309" s="86">
        <f t="shared" si="344"/>
        <v>15750</v>
      </c>
    </row>
    <row r="310" spans="1:14">
      <c r="A310" s="80">
        <v>43376</v>
      </c>
      <c r="B310" s="81" t="s">
        <v>4</v>
      </c>
      <c r="C310" s="81" t="s">
        <v>56</v>
      </c>
      <c r="D310" s="82">
        <v>90</v>
      </c>
      <c r="E310" s="81" t="s">
        <v>2</v>
      </c>
      <c r="F310" s="81">
        <v>39063</v>
      </c>
      <c r="G310" s="81">
        <v>38989</v>
      </c>
      <c r="H310" s="83"/>
      <c r="I310" s="83"/>
      <c r="J310" s="84">
        <f t="shared" ref="J310:J312" si="345">(IF(E310="SHORT",F310-G310,IF(E310="LONG",G310-F310)))*D310</f>
        <v>6660</v>
      </c>
      <c r="K310" s="85"/>
      <c r="L310" s="85"/>
      <c r="M310" s="85">
        <f t="shared" ref="M310:M312" si="346">(K310+J310+L310)/D310</f>
        <v>74</v>
      </c>
      <c r="N310" s="86">
        <f t="shared" ref="N310:N312" si="347">M310*D310</f>
        <v>6660</v>
      </c>
    </row>
    <row r="311" spans="1:14">
      <c r="A311" s="72">
        <v>43376</v>
      </c>
      <c r="B311" s="73" t="s">
        <v>31</v>
      </c>
      <c r="C311" s="73" t="s">
        <v>53</v>
      </c>
      <c r="D311" s="74">
        <v>400</v>
      </c>
      <c r="E311" s="73" t="s">
        <v>1</v>
      </c>
      <c r="F311" s="73">
        <v>5529</v>
      </c>
      <c r="G311" s="73">
        <v>5574</v>
      </c>
      <c r="H311" s="75">
        <v>5634</v>
      </c>
      <c r="I311" s="75"/>
      <c r="J311" s="76">
        <f t="shared" si="345"/>
        <v>18000</v>
      </c>
      <c r="K311" s="77">
        <f t="shared" ref="K311" si="348">(IF(E311="SHORT",IF(H311="",0,G311-H311),IF(E311="LONG",IF(H311="",0,H311-G311))))*D311</f>
        <v>24000</v>
      </c>
      <c r="L311" s="77"/>
      <c r="M311" s="77">
        <f t="shared" si="346"/>
        <v>105</v>
      </c>
      <c r="N311" s="78">
        <f t="shared" si="347"/>
        <v>42000</v>
      </c>
    </row>
    <row r="312" spans="1:14">
      <c r="A312" s="80">
        <v>43376</v>
      </c>
      <c r="B312" s="81" t="s">
        <v>5</v>
      </c>
      <c r="C312" s="81" t="s">
        <v>55</v>
      </c>
      <c r="D312" s="82">
        <v>15000</v>
      </c>
      <c r="E312" s="81" t="s">
        <v>2</v>
      </c>
      <c r="F312" s="81">
        <v>196.6</v>
      </c>
      <c r="G312" s="81">
        <v>195.1</v>
      </c>
      <c r="H312" s="83"/>
      <c r="I312" s="83"/>
      <c r="J312" s="84">
        <f t="shared" si="345"/>
        <v>22500</v>
      </c>
      <c r="K312" s="85"/>
      <c r="L312" s="85"/>
      <c r="M312" s="85">
        <f t="shared" si="346"/>
        <v>1.5</v>
      </c>
      <c r="N312" s="86">
        <f t="shared" si="347"/>
        <v>22500</v>
      </c>
    </row>
  </sheetData>
  <autoFilter ref="A4:N312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15.75" thickBo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D7" sqref="D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16" t="s">
        <v>94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>
      <c r="A4" s="118" t="s">
        <v>35</v>
      </c>
      <c r="B4" s="119"/>
      <c r="C4" s="123" t="s">
        <v>54</v>
      </c>
      <c r="D4" s="123"/>
      <c r="E4" s="123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20" t="s">
        <v>44</v>
      </c>
      <c r="K5" s="121"/>
      <c r="L5" s="122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10" sqref="A10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1">
      <c r="A2" s="116" t="s">
        <v>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>
      <c r="A3" s="118" t="s">
        <v>35</v>
      </c>
      <c r="B3" s="119"/>
      <c r="C3" s="123" t="s">
        <v>36</v>
      </c>
      <c r="D3" s="123"/>
      <c r="E3" s="123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20" t="s">
        <v>44</v>
      </c>
      <c r="K4" s="121"/>
      <c r="L4" s="122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30" t="s">
        <v>99</v>
      </c>
      <c r="B1" s="131"/>
      <c r="C1" s="131"/>
      <c r="D1" s="131"/>
    </row>
    <row r="2" spans="1:6" ht="15.75">
      <c r="A2" s="99" t="s">
        <v>100</v>
      </c>
      <c r="B2" s="99" t="s">
        <v>101</v>
      </c>
      <c r="C2" s="99" t="s">
        <v>98</v>
      </c>
      <c r="D2" s="99" t="s">
        <v>102</v>
      </c>
      <c r="E2" s="99" t="s">
        <v>100</v>
      </c>
      <c r="F2" s="99" t="s">
        <v>107</v>
      </c>
    </row>
    <row r="3" spans="1:6" ht="15.75">
      <c r="A3" s="100" t="s">
        <v>103</v>
      </c>
      <c r="B3" s="101">
        <v>100000</v>
      </c>
      <c r="C3" s="100">
        <v>188320</v>
      </c>
      <c r="D3" s="102">
        <f>C3/B3</f>
        <v>1.8832</v>
      </c>
      <c r="E3" s="100" t="s">
        <v>103</v>
      </c>
      <c r="F3" s="106">
        <v>0.84</v>
      </c>
    </row>
    <row r="4" spans="1:6" ht="15.75">
      <c r="A4" s="100" t="s">
        <v>104</v>
      </c>
      <c r="B4" s="101">
        <v>100000</v>
      </c>
      <c r="C4" s="100">
        <v>169220</v>
      </c>
      <c r="D4" s="102">
        <f>C4/B4</f>
        <v>1.6921999999999999</v>
      </c>
      <c r="E4" s="100" t="s">
        <v>104</v>
      </c>
      <c r="F4" s="106">
        <v>0.84</v>
      </c>
    </row>
    <row r="5" spans="1:6" ht="15.75">
      <c r="A5" s="100" t="s">
        <v>105</v>
      </c>
      <c r="B5" s="101">
        <v>100000</v>
      </c>
      <c r="C5" s="100">
        <v>79725</v>
      </c>
      <c r="D5" s="102">
        <f>C5/B5</f>
        <v>0.79725000000000001</v>
      </c>
      <c r="E5" s="100" t="s">
        <v>105</v>
      </c>
      <c r="F5" s="106">
        <v>0.78</v>
      </c>
    </row>
    <row r="6" spans="1:6" ht="15.75">
      <c r="A6" s="100" t="s">
        <v>114</v>
      </c>
      <c r="B6" s="101">
        <v>100000</v>
      </c>
      <c r="C6" s="100">
        <v>179475</v>
      </c>
      <c r="D6" s="102">
        <f>C6/B6</f>
        <v>1.7947500000000001</v>
      </c>
      <c r="E6" s="100" t="s">
        <v>114</v>
      </c>
      <c r="F6" s="106">
        <v>0.69350000000000001</v>
      </c>
    </row>
    <row r="7" spans="1:6" ht="15.75">
      <c r="A7" s="100"/>
      <c r="B7" s="101"/>
      <c r="C7" s="100"/>
      <c r="D7" s="102"/>
    </row>
    <row r="8" spans="1:6" ht="15.75">
      <c r="A8" s="100"/>
      <c r="B8" s="101"/>
      <c r="C8" s="100"/>
      <c r="D8" s="102"/>
    </row>
    <row r="9" spans="1:6" ht="15.75">
      <c r="A9" s="100"/>
      <c r="B9" s="101"/>
      <c r="C9" s="100"/>
      <c r="D9" s="102"/>
    </row>
    <row r="10" spans="1:6" ht="15.75">
      <c r="A10" s="100"/>
      <c r="B10" s="101"/>
      <c r="C10" s="100"/>
      <c r="D10" s="102"/>
    </row>
    <row r="11" spans="1:6" ht="15.75">
      <c r="A11" s="100"/>
      <c r="B11" s="101"/>
      <c r="C11" s="100"/>
      <c r="D11" s="102"/>
    </row>
    <row r="12" spans="1:6" ht="15.75">
      <c r="A12" s="100"/>
      <c r="B12" s="101"/>
      <c r="C12" s="100"/>
      <c r="D12" s="102"/>
    </row>
    <row r="13" spans="1:6" ht="15.75">
      <c r="A13" s="100"/>
      <c r="B13" s="101"/>
      <c r="C13" s="100"/>
      <c r="D13" s="10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MCX Premium</vt:lpstr>
      <vt:lpstr>Till Feb-17</vt:lpstr>
      <vt:lpstr>HNI MCX</vt:lpstr>
      <vt:lpstr>MCX OPTION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2015-12-06T10:06:56Z</dcterms:created>
  <dcterms:modified xsi:type="dcterms:W3CDTF">2019-05-17T12:03:34Z</dcterms:modified>
</cp:coreProperties>
</file>