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019" sheetId="4" r:id="rId1"/>
    <sheet name="2018 CALLS" sheetId="1" r:id="rId2"/>
    <sheet name="ROI Statement" sheetId="2" r:id="rId3"/>
  </sheets>
  <calcPr calcId="124519"/>
</workbook>
</file>

<file path=xl/calcChain.xml><?xml version="1.0" encoding="utf-8"?>
<calcChain xmlns="http://schemas.openxmlformats.org/spreadsheetml/2006/main">
  <c r="L22" i="4"/>
  <c r="I22"/>
  <c r="I12"/>
  <c r="I11"/>
  <c r="I10"/>
  <c r="I14"/>
  <c r="I15"/>
  <c r="L15" s="1"/>
  <c r="L14"/>
  <c r="L10" l="1"/>
  <c r="J12"/>
  <c r="I13"/>
  <c r="L13" s="1"/>
  <c r="I16"/>
  <c r="L16" s="1"/>
  <c r="I17"/>
  <c r="L17" s="1"/>
  <c r="I18"/>
  <c r="L18" s="1"/>
  <c r="I19"/>
  <c r="L19" s="1"/>
  <c r="I20"/>
  <c r="L20" s="1"/>
  <c r="C25"/>
  <c r="E25" s="1"/>
  <c r="F25" s="1"/>
  <c r="I27"/>
  <c r="L27" s="1"/>
  <c r="I28"/>
  <c r="J28"/>
  <c r="L28" s="1"/>
  <c r="I29"/>
  <c r="L29" s="1"/>
  <c r="J30"/>
  <c r="I30"/>
  <c r="I31"/>
  <c r="J32"/>
  <c r="I32"/>
  <c r="I33"/>
  <c r="L33" s="1"/>
  <c r="I34"/>
  <c r="L34" s="1"/>
  <c r="I35"/>
  <c r="L35" s="1"/>
  <c r="I37"/>
  <c r="L37" s="1"/>
  <c r="I36"/>
  <c r="L36" s="1"/>
  <c r="I38"/>
  <c r="J39"/>
  <c r="I39"/>
  <c r="J40"/>
  <c r="I40"/>
  <c r="I41"/>
  <c r="L41" s="1"/>
  <c r="L42"/>
  <c r="I43"/>
  <c r="L43" s="1"/>
  <c r="I44"/>
  <c r="L44" s="1"/>
  <c r="I45"/>
  <c r="L45" s="1"/>
  <c r="I46"/>
  <c r="L46" s="1"/>
  <c r="I47"/>
  <c r="L47" s="1"/>
  <c r="I48"/>
  <c r="J49"/>
  <c r="I49"/>
  <c r="I50"/>
  <c r="L50" s="1"/>
  <c r="I51"/>
  <c r="L51" s="1"/>
  <c r="I52"/>
  <c r="L52" s="1"/>
  <c r="I53"/>
  <c r="J53"/>
  <c r="I54"/>
  <c r="L54" s="1"/>
  <c r="L11" l="1"/>
  <c r="L12"/>
  <c r="L30"/>
  <c r="L31"/>
  <c r="L32"/>
  <c r="L38"/>
  <c r="L40"/>
  <c r="L39"/>
  <c r="L48"/>
  <c r="L49"/>
  <c r="L53"/>
  <c r="C60"/>
  <c r="E60" s="1"/>
  <c r="F60" s="1"/>
  <c r="C98"/>
  <c r="C129"/>
  <c r="E129" s="1"/>
  <c r="I56"/>
  <c r="L56" s="1"/>
  <c r="I55"/>
  <c r="I57" s="1"/>
  <c r="I81"/>
  <c r="J63"/>
  <c r="I63"/>
  <c r="I64"/>
  <c r="L64" s="1"/>
  <c r="I65"/>
  <c r="L65" s="1"/>
  <c r="I68"/>
  <c r="L68" s="1"/>
  <c r="I69"/>
  <c r="L69" s="1"/>
  <c r="J66"/>
  <c r="I66"/>
  <c r="J67"/>
  <c r="I67"/>
  <c r="I70"/>
  <c r="L70" s="1"/>
  <c r="I71"/>
  <c r="L71" s="1"/>
  <c r="I75"/>
  <c r="E98" l="1"/>
  <c r="F98" s="1"/>
  <c r="L55"/>
  <c r="L57" s="1"/>
  <c r="L63"/>
  <c r="L66"/>
  <c r="L67"/>
  <c r="L72"/>
  <c r="L75"/>
  <c r="J74" l="1"/>
  <c r="J73"/>
  <c r="I74"/>
  <c r="L74" s="1"/>
  <c r="I73"/>
  <c r="I76"/>
  <c r="L76" s="1"/>
  <c r="J77"/>
  <c r="I77"/>
  <c r="I79"/>
  <c r="L79" s="1"/>
  <c r="I78"/>
  <c r="L78" s="1"/>
  <c r="I80"/>
  <c r="L80" s="1"/>
  <c r="L81"/>
  <c r="I82"/>
  <c r="L82" s="1"/>
  <c r="I83"/>
  <c r="L83" s="1"/>
  <c r="I84"/>
  <c r="L84" s="1"/>
  <c r="I86"/>
  <c r="L86" s="1"/>
  <c r="I85"/>
  <c r="L85" s="1"/>
  <c r="I87"/>
  <c r="L87" s="1"/>
  <c r="I88"/>
  <c r="L88" s="1"/>
  <c r="I89"/>
  <c r="I90"/>
  <c r="I91"/>
  <c r="L91" s="1"/>
  <c r="I92"/>
  <c r="I94"/>
  <c r="L94" s="1"/>
  <c r="I93"/>
  <c r="L93" s="1"/>
  <c r="J89"/>
  <c r="L89" s="1"/>
  <c r="J90"/>
  <c r="L90" s="1"/>
  <c r="J92"/>
  <c r="I95" l="1"/>
  <c r="L73"/>
  <c r="L77"/>
  <c r="L92"/>
  <c r="I100"/>
  <c r="I101"/>
  <c r="J102"/>
  <c r="I102"/>
  <c r="I103"/>
  <c r="J104"/>
  <c r="I104"/>
  <c r="J105"/>
  <c r="I105"/>
  <c r="I106"/>
  <c r="L106" s="1"/>
  <c r="J108"/>
  <c r="I107"/>
  <c r="L107" s="1"/>
  <c r="I108"/>
  <c r="I109"/>
  <c r="L109" s="1"/>
  <c r="I110"/>
  <c r="J111"/>
  <c r="I111"/>
  <c r="I112"/>
  <c r="I113"/>
  <c r="J113"/>
  <c r="I114"/>
  <c r="L114" s="1"/>
  <c r="I115"/>
  <c r="L115" s="1"/>
  <c r="I116"/>
  <c r="J117"/>
  <c r="I117"/>
  <c r="I118"/>
  <c r="J119"/>
  <c r="I119"/>
  <c r="I120"/>
  <c r="L120" s="1"/>
  <c r="I124"/>
  <c r="L124" s="1"/>
  <c r="I125"/>
  <c r="L125" s="1"/>
  <c r="J121"/>
  <c r="I121"/>
  <c r="I123"/>
  <c r="L123" s="1"/>
  <c r="I122"/>
  <c r="L122" s="1"/>
  <c r="F129"/>
  <c r="L95" l="1"/>
  <c r="I126"/>
  <c r="L100"/>
  <c r="L101"/>
  <c r="L102"/>
  <c r="L103"/>
  <c r="L104"/>
  <c r="L105"/>
  <c r="L108"/>
  <c r="L110"/>
  <c r="L111"/>
  <c r="L112"/>
  <c r="L113"/>
  <c r="L116"/>
  <c r="L121"/>
  <c r="L117"/>
  <c r="L118"/>
  <c r="L119"/>
  <c r="I132"/>
  <c r="L132" s="1"/>
  <c r="I133"/>
  <c r="L133" s="1"/>
  <c r="L126" l="1"/>
  <c r="I134"/>
  <c r="L134" s="1"/>
  <c r="I135"/>
  <c r="L135" s="1"/>
  <c r="I136" l="1"/>
  <c r="L136" s="1"/>
  <c r="I137"/>
  <c r="L137" s="1"/>
  <c r="I138"/>
  <c r="L138" s="1"/>
  <c r="I139"/>
  <c r="L139" s="1"/>
  <c r="I140"/>
  <c r="L140" s="1"/>
  <c r="J142" l="1"/>
  <c r="I142"/>
  <c r="I141"/>
  <c r="L141" s="1"/>
  <c r="L142" l="1"/>
  <c r="I143"/>
  <c r="L143" l="1"/>
  <c r="J144" l="1"/>
  <c r="I144"/>
  <c r="L144" l="1"/>
  <c r="I145"/>
  <c r="L145" s="1"/>
  <c r="I146"/>
  <c r="L146" l="1"/>
  <c r="J147"/>
  <c r="I147"/>
  <c r="L147" l="1"/>
  <c r="I148"/>
  <c r="L148" l="1"/>
  <c r="I149"/>
  <c r="L149" l="1"/>
  <c r="I151"/>
  <c r="L151" s="1"/>
  <c r="I150"/>
  <c r="L150" l="1"/>
  <c r="I152"/>
  <c r="L152" s="1"/>
  <c r="I153" l="1"/>
  <c r="L153" l="1"/>
  <c r="C160"/>
  <c r="E160" s="1"/>
  <c r="F160" s="1"/>
  <c r="I154"/>
  <c r="J155"/>
  <c r="I156"/>
  <c r="I155"/>
  <c r="I157" l="1"/>
  <c r="L154"/>
  <c r="L155"/>
  <c r="L156"/>
  <c r="I163"/>
  <c r="I164"/>
  <c r="L164" s="1"/>
  <c r="L163" l="1"/>
  <c r="L157"/>
  <c r="I165"/>
  <c r="L165" l="1"/>
  <c r="J166"/>
  <c r="I166"/>
  <c r="J167"/>
  <c r="I167"/>
  <c r="J168"/>
  <c r="I168"/>
  <c r="L167" l="1"/>
  <c r="L166"/>
  <c r="L168"/>
  <c r="J169"/>
  <c r="I169"/>
  <c r="L169" l="1"/>
  <c r="I170"/>
  <c r="I171"/>
  <c r="L171" s="1"/>
  <c r="L170" l="1"/>
  <c r="I172"/>
  <c r="L172" s="1"/>
  <c r="I173" l="1"/>
  <c r="I174"/>
  <c r="J175"/>
  <c r="I175"/>
  <c r="L173" l="1"/>
  <c r="L174"/>
  <c r="L175"/>
  <c r="I176"/>
  <c r="J177"/>
  <c r="I177"/>
  <c r="I178"/>
  <c r="L176" l="1"/>
  <c r="L177"/>
  <c r="L178"/>
  <c r="J179"/>
  <c r="I179"/>
  <c r="L179" l="1"/>
  <c r="I180"/>
  <c r="L180" l="1"/>
  <c r="J181"/>
  <c r="I181"/>
  <c r="I182"/>
  <c r="L182" s="1"/>
  <c r="L181" l="1"/>
  <c r="I183"/>
  <c r="L183" s="1"/>
  <c r="I185" l="1"/>
  <c r="L185" s="1"/>
  <c r="I184"/>
  <c r="L184" s="1"/>
  <c r="I186" l="1"/>
  <c r="L186" l="1"/>
  <c r="I188"/>
  <c r="J187"/>
  <c r="I187"/>
  <c r="L188" l="1"/>
  <c r="L187"/>
  <c r="I189"/>
  <c r="L189" s="1"/>
  <c r="I190"/>
  <c r="L190" s="1"/>
  <c r="I191" l="1"/>
  <c r="L191" s="1"/>
  <c r="I192" l="1"/>
  <c r="I193"/>
  <c r="C199"/>
  <c r="E199" s="1"/>
  <c r="F199" s="1"/>
  <c r="I196" l="1"/>
  <c r="L193"/>
  <c r="L192"/>
  <c r="I202"/>
  <c r="L196" l="1"/>
  <c r="L202"/>
  <c r="I203"/>
  <c r="L203" s="1"/>
  <c r="I204"/>
  <c r="L204" l="1"/>
  <c r="J205"/>
  <c r="I205"/>
  <c r="J206"/>
  <c r="I206"/>
  <c r="L205" l="1"/>
  <c r="L206"/>
  <c r="I210"/>
  <c r="L210" s="1"/>
  <c r="I207"/>
  <c r="I208"/>
  <c r="L208" s="1"/>
  <c r="I209"/>
  <c r="L209" s="1"/>
  <c r="L207" l="1"/>
  <c r="I211"/>
  <c r="L211" s="1"/>
  <c r="I212"/>
  <c r="L212" s="1"/>
  <c r="I214" l="1"/>
  <c r="L214" s="1"/>
  <c r="I216"/>
  <c r="L216" s="1"/>
  <c r="I215"/>
  <c r="L215" s="1"/>
  <c r="I213"/>
  <c r="L213" s="1"/>
  <c r="I218" l="1"/>
  <c r="J219"/>
  <c r="I219"/>
  <c r="I220"/>
  <c r="L220" s="1"/>
  <c r="I221"/>
  <c r="I222"/>
  <c r="J222"/>
  <c r="I223"/>
  <c r="L223" s="1"/>
  <c r="I224"/>
  <c r="L224" s="1"/>
  <c r="I225"/>
  <c r="L225" s="1"/>
  <c r="I226"/>
  <c r="L226" s="1"/>
  <c r="I227"/>
  <c r="L227" s="1"/>
  <c r="I228"/>
  <c r="J229"/>
  <c r="I229"/>
  <c r="J231"/>
  <c r="I231"/>
  <c r="I230"/>
  <c r="L230" s="1"/>
  <c r="I234"/>
  <c r="L234" s="1"/>
  <c r="I232"/>
  <c r="L232" s="1"/>
  <c r="I233"/>
  <c r="L233" s="1"/>
  <c r="I236"/>
  <c r="I235"/>
  <c r="L235" s="1"/>
  <c r="I241"/>
  <c r="L241" s="1"/>
  <c r="I242"/>
  <c r="I246"/>
  <c r="L246" s="1"/>
  <c r="J243"/>
  <c r="I243"/>
  <c r="I245"/>
  <c r="L245" s="1"/>
  <c r="I244"/>
  <c r="L244" s="1"/>
  <c r="I247"/>
  <c r="L247" s="1"/>
  <c r="I248"/>
  <c r="J249"/>
  <c r="I249"/>
  <c r="I250"/>
  <c r="I251"/>
  <c r="J252"/>
  <c r="I252"/>
  <c r="J253"/>
  <c r="I253"/>
  <c r="J254"/>
  <c r="I254"/>
  <c r="I255"/>
  <c r="J256"/>
  <c r="I256"/>
  <c r="I257"/>
  <c r="L257" s="1"/>
  <c r="I258"/>
  <c r="J259"/>
  <c r="I259"/>
  <c r="I260"/>
  <c r="L260" s="1"/>
  <c r="I261"/>
  <c r="J262"/>
  <c r="I262"/>
  <c r="I263"/>
  <c r="L263" s="1"/>
  <c r="I264"/>
  <c r="L264" s="1"/>
  <c r="I265"/>
  <c r="L265" s="1"/>
  <c r="I266"/>
  <c r="L266" s="1"/>
  <c r="I267"/>
  <c r="L267" s="1"/>
  <c r="I268"/>
  <c r="L268" s="1"/>
  <c r="I269"/>
  <c r="L269" s="1"/>
  <c r="D37" i="2"/>
  <c r="D14"/>
  <c r="I270" i="4"/>
  <c r="L270" s="1"/>
  <c r="I272"/>
  <c r="L272" s="1"/>
  <c r="I271"/>
  <c r="L271" s="1"/>
  <c r="J277"/>
  <c r="I277"/>
  <c r="C309"/>
  <c r="E309" s="1"/>
  <c r="F309" s="1"/>
  <c r="I278"/>
  <c r="I281"/>
  <c r="L281" s="1"/>
  <c r="I280"/>
  <c r="J279"/>
  <c r="I279"/>
  <c r="J282"/>
  <c r="I282"/>
  <c r="I283"/>
  <c r="L283" s="1"/>
  <c r="I284"/>
  <c r="L284" s="1"/>
  <c r="I285"/>
  <c r="L285" s="1"/>
  <c r="I286"/>
  <c r="I287"/>
  <c r="J287"/>
  <c r="I288"/>
  <c r="L288" s="1"/>
  <c r="D36" i="2"/>
  <c r="D35"/>
  <c r="D34"/>
  <c r="I289" i="4"/>
  <c r="L289" s="1"/>
  <c r="I290"/>
  <c r="I292"/>
  <c r="J291"/>
  <c r="I291"/>
  <c r="J293"/>
  <c r="J298"/>
  <c r="I293"/>
  <c r="I294"/>
  <c r="L294" s="1"/>
  <c r="I295"/>
  <c r="L295" s="1"/>
  <c r="I296"/>
  <c r="L296" s="1"/>
  <c r="I297"/>
  <c r="L297" s="1"/>
  <c r="I298"/>
  <c r="L298" s="1"/>
  <c r="I299"/>
  <c r="L299" s="1"/>
  <c r="I300"/>
  <c r="L300" s="1"/>
  <c r="I301"/>
  <c r="L301" s="1"/>
  <c r="I302"/>
  <c r="L302" s="1"/>
  <c r="I303"/>
  <c r="L303" s="1"/>
  <c r="I238" l="1"/>
  <c r="L236"/>
  <c r="L218"/>
  <c r="L219"/>
  <c r="L221"/>
  <c r="L222"/>
  <c r="L228"/>
  <c r="I273"/>
  <c r="L229"/>
  <c r="L231"/>
  <c r="L242"/>
  <c r="L254"/>
  <c r="L243"/>
  <c r="L248"/>
  <c r="L249"/>
  <c r="L250"/>
  <c r="L251"/>
  <c r="L252"/>
  <c r="L253"/>
  <c r="L255"/>
  <c r="L256"/>
  <c r="L258"/>
  <c r="L259"/>
  <c r="L261"/>
  <c r="L262"/>
  <c r="L277"/>
  <c r="L278"/>
  <c r="L280"/>
  <c r="L279"/>
  <c r="L282"/>
  <c r="L286"/>
  <c r="L287"/>
  <c r="L290"/>
  <c r="L292"/>
  <c r="L293"/>
  <c r="L291"/>
  <c r="D13" i="2"/>
  <c r="K304" i="4"/>
  <c r="J304"/>
  <c r="I304"/>
  <c r="I306" s="1"/>
  <c r="I313"/>
  <c r="J314"/>
  <c r="I314"/>
  <c r="I315"/>
  <c r="I316"/>
  <c r="K318"/>
  <c r="I318"/>
  <c r="K317"/>
  <c r="J317"/>
  <c r="I317"/>
  <c r="K319"/>
  <c r="J319"/>
  <c r="I319"/>
  <c r="I320"/>
  <c r="L320" s="1"/>
  <c r="I321"/>
  <c r="K322"/>
  <c r="J322"/>
  <c r="I322"/>
  <c r="J323"/>
  <c r="I323"/>
  <c r="I327"/>
  <c r="L327" s="1"/>
  <c r="J325"/>
  <c r="I325"/>
  <c r="J324"/>
  <c r="I324"/>
  <c r="K328"/>
  <c r="I328"/>
  <c r="I329"/>
  <c r="K330"/>
  <c r="J330"/>
  <c r="I330"/>
  <c r="K331"/>
  <c r="J331"/>
  <c r="I331"/>
  <c r="I332"/>
  <c r="L332" s="1"/>
  <c r="I333"/>
  <c r="L333" s="1"/>
  <c r="I334"/>
  <c r="L334" s="1"/>
  <c r="I335"/>
  <c r="L335" s="1"/>
  <c r="I336"/>
  <c r="L336" s="1"/>
  <c r="I337"/>
  <c r="L337" s="1"/>
  <c r="I338"/>
  <c r="L338" s="1"/>
  <c r="I339"/>
  <c r="L339" s="1"/>
  <c r="I340"/>
  <c r="L238" l="1"/>
  <c r="L273"/>
  <c r="L304"/>
  <c r="L306" s="1"/>
  <c r="L313"/>
  <c r="L314"/>
  <c r="L315"/>
  <c r="L316"/>
  <c r="L318"/>
  <c r="L317"/>
  <c r="L319"/>
  <c r="L321"/>
  <c r="L331"/>
  <c r="L322"/>
  <c r="L323"/>
  <c r="L325"/>
  <c r="L324"/>
  <c r="L326"/>
  <c r="L328"/>
  <c r="L329"/>
  <c r="L330"/>
  <c r="D12" i="2"/>
  <c r="D11"/>
  <c r="K340" i="4"/>
  <c r="J340"/>
  <c r="K342"/>
  <c r="J342"/>
  <c r="K341"/>
  <c r="J341"/>
  <c r="I341"/>
  <c r="I343" s="1"/>
  <c r="I353"/>
  <c r="I351"/>
  <c r="I352"/>
  <c r="L352" s="1"/>
  <c r="I350"/>
  <c r="L350" s="1"/>
  <c r="H383"/>
  <c r="K383" s="1"/>
  <c r="H382"/>
  <c r="K382" s="1"/>
  <c r="H381"/>
  <c r="K381" s="1"/>
  <c r="H380"/>
  <c r="K380" s="1"/>
  <c r="H379"/>
  <c r="K379" s="1"/>
  <c r="H378"/>
  <c r="K378" s="1"/>
  <c r="H377"/>
  <c r="K377" s="1"/>
  <c r="H376"/>
  <c r="K376" s="1"/>
  <c r="H375"/>
  <c r="K375" s="1"/>
  <c r="H374"/>
  <c r="K374" s="1"/>
  <c r="H373"/>
  <c r="K373" s="1"/>
  <c r="H372"/>
  <c r="K372" s="1"/>
  <c r="H371"/>
  <c r="K371" s="1"/>
  <c r="H370"/>
  <c r="K370" s="1"/>
  <c r="H369"/>
  <c r="K369" s="1"/>
  <c r="H368"/>
  <c r="K368" s="1"/>
  <c r="H367"/>
  <c r="K367" s="1"/>
  <c r="H366"/>
  <c r="K366" s="1"/>
  <c r="H365"/>
  <c r="H364"/>
  <c r="K364" s="1"/>
  <c r="H363"/>
  <c r="K363" s="1"/>
  <c r="H362"/>
  <c r="K362" s="1"/>
  <c r="H361"/>
  <c r="K361" s="1"/>
  <c r="H360"/>
  <c r="K360" s="1"/>
  <c r="H359"/>
  <c r="K359" s="1"/>
  <c r="I348"/>
  <c r="L348" s="1"/>
  <c r="J349"/>
  <c r="I349"/>
  <c r="L340" l="1"/>
  <c r="L342"/>
  <c r="L341"/>
  <c r="J363"/>
  <c r="J359"/>
  <c r="J368"/>
  <c r="J372"/>
  <c r="J376"/>
  <c r="J380"/>
  <c r="L351"/>
  <c r="L353"/>
  <c r="J361"/>
  <c r="I365"/>
  <c r="K365" s="1"/>
  <c r="J384" s="1"/>
  <c r="J366"/>
  <c r="J370"/>
  <c r="J374"/>
  <c r="J378"/>
  <c r="J382"/>
  <c r="J360"/>
  <c r="J362"/>
  <c r="J364"/>
  <c r="J367"/>
  <c r="J369"/>
  <c r="J371"/>
  <c r="J373"/>
  <c r="J375"/>
  <c r="J377"/>
  <c r="J379"/>
  <c r="J381"/>
  <c r="J383"/>
  <c r="L349"/>
  <c r="L343" l="1"/>
  <c r="J365"/>
  <c r="I347"/>
  <c r="I355" s="1"/>
  <c r="L347" l="1"/>
  <c r="L355" s="1"/>
  <c r="D9" i="2"/>
  <c r="H6" i="1"/>
  <c r="J6" s="1"/>
  <c r="H7"/>
  <c r="J7" s="1"/>
  <c r="H8"/>
  <c r="K8" s="1"/>
  <c r="H10"/>
  <c r="K10" s="1"/>
  <c r="H9"/>
  <c r="K9" s="1"/>
  <c r="H11"/>
  <c r="K11" s="1"/>
  <c r="H12"/>
  <c r="J12" s="1"/>
  <c r="H13"/>
  <c r="K13" s="1"/>
  <c r="H14"/>
  <c r="J14" s="1"/>
  <c r="H15"/>
  <c r="K15" s="1"/>
  <c r="H16"/>
  <c r="H17"/>
  <c r="J17" s="1"/>
  <c r="H18"/>
  <c r="K18" s="1"/>
  <c r="H20"/>
  <c r="K20" s="1"/>
  <c r="H19"/>
  <c r="K19" s="1"/>
  <c r="H21"/>
  <c r="K21" s="1"/>
  <c r="K6" l="1"/>
  <c r="K7"/>
  <c r="J8"/>
  <c r="J10"/>
  <c r="J9"/>
  <c r="J11"/>
  <c r="K12"/>
  <c r="J13"/>
  <c r="K14"/>
  <c r="J15"/>
  <c r="I16"/>
  <c r="K16" s="1"/>
  <c r="K17"/>
  <c r="J18"/>
  <c r="J19"/>
  <c r="J20"/>
  <c r="J21"/>
  <c r="H22"/>
  <c r="J22" s="1"/>
  <c r="H25"/>
  <c r="J25" s="1"/>
  <c r="H24"/>
  <c r="K24" s="1"/>
  <c r="H23"/>
  <c r="J23" s="1"/>
  <c r="H26"/>
  <c r="J26" s="1"/>
  <c r="H27"/>
  <c r="J27" s="1"/>
  <c r="H29"/>
  <c r="K29" s="1"/>
  <c r="H28"/>
  <c r="J28" s="1"/>
  <c r="H30"/>
  <c r="J30" s="1"/>
  <c r="H31"/>
  <c r="J31" s="1"/>
  <c r="H33"/>
  <c r="H34"/>
  <c r="I34" s="1"/>
  <c r="J34" s="1"/>
  <c r="H36"/>
  <c r="J36" s="1"/>
  <c r="H35"/>
  <c r="K35" s="1"/>
  <c r="J16" l="1"/>
  <c r="K22"/>
  <c r="J32" s="1"/>
  <c r="J24"/>
  <c r="K25"/>
  <c r="K23"/>
  <c r="K26"/>
  <c r="K27"/>
  <c r="J29"/>
  <c r="K28"/>
  <c r="K30"/>
  <c r="K31"/>
  <c r="K33"/>
  <c r="J33"/>
  <c r="K34"/>
  <c r="J35"/>
  <c r="K36"/>
  <c r="H38"/>
  <c r="J38" s="1"/>
  <c r="H37"/>
  <c r="K37" s="1"/>
  <c r="H40"/>
  <c r="K40" s="1"/>
  <c r="H39"/>
  <c r="K39" s="1"/>
  <c r="H42"/>
  <c r="J42" s="1"/>
  <c r="H41"/>
  <c r="J41" s="1"/>
  <c r="H43"/>
  <c r="J43" s="1"/>
  <c r="H47"/>
  <c r="J47" s="1"/>
  <c r="H44"/>
  <c r="J44" s="1"/>
  <c r="H45"/>
  <c r="K45" s="1"/>
  <c r="H46"/>
  <c r="J46" s="1"/>
  <c r="H49"/>
  <c r="J49" s="1"/>
  <c r="H48"/>
  <c r="J48" s="1"/>
  <c r="H50"/>
  <c r="K50" s="1"/>
  <c r="H51"/>
  <c r="J51" s="1"/>
  <c r="J37" l="1"/>
  <c r="K38"/>
  <c r="J40"/>
  <c r="J39"/>
  <c r="K41"/>
  <c r="K42"/>
  <c r="K43"/>
  <c r="K47"/>
  <c r="K44"/>
  <c r="K46"/>
  <c r="J45"/>
  <c r="K48"/>
  <c r="K49"/>
  <c r="J50"/>
  <c r="K51"/>
  <c r="H53"/>
  <c r="J53" s="1"/>
  <c r="H52"/>
  <c r="K52" s="1"/>
  <c r="D8" i="2"/>
  <c r="H55" i="1"/>
  <c r="J55" s="1"/>
  <c r="H54"/>
  <c r="K54" s="1"/>
  <c r="H57"/>
  <c r="H58"/>
  <c r="H59"/>
  <c r="J59" s="1"/>
  <c r="H60"/>
  <c r="J60" s="1"/>
  <c r="H61"/>
  <c r="J61" s="1"/>
  <c r="H62"/>
  <c r="K62" s="1"/>
  <c r="H63"/>
  <c r="I63" s="1"/>
  <c r="K63" s="1"/>
  <c r="H64"/>
  <c r="J64" s="1"/>
  <c r="H65"/>
  <c r="J65" s="1"/>
  <c r="H66"/>
  <c r="I66" s="1"/>
  <c r="H67"/>
  <c r="J67" s="1"/>
  <c r="H68"/>
  <c r="J68" s="1"/>
  <c r="H69"/>
  <c r="I69" s="1"/>
  <c r="H70"/>
  <c r="J70" s="1"/>
  <c r="H72"/>
  <c r="K72" s="1"/>
  <c r="H71"/>
  <c r="K71" s="1"/>
  <c r="H73"/>
  <c r="J73" s="1"/>
  <c r="H75"/>
  <c r="I75" s="1"/>
  <c r="J75" s="1"/>
  <c r="H74"/>
  <c r="J74" s="1"/>
  <c r="H76"/>
  <c r="I76" s="1"/>
  <c r="K76" s="1"/>
  <c r="D10" i="2"/>
  <c r="H77" i="1"/>
  <c r="J77" s="1"/>
  <c r="H89"/>
  <c r="J89" s="1"/>
  <c r="K67" l="1"/>
  <c r="J52"/>
  <c r="K53"/>
  <c r="J54"/>
  <c r="K55"/>
  <c r="K57"/>
  <c r="I58"/>
  <c r="K58" s="1"/>
  <c r="K59"/>
  <c r="K60"/>
  <c r="K61"/>
  <c r="J62"/>
  <c r="J63"/>
  <c r="K64"/>
  <c r="K65"/>
  <c r="K66"/>
  <c r="J66"/>
  <c r="K68"/>
  <c r="K69"/>
  <c r="J69"/>
  <c r="K70"/>
  <c r="J71"/>
  <c r="J72"/>
  <c r="K73"/>
  <c r="K74"/>
  <c r="K75"/>
  <c r="J76"/>
  <c r="K77"/>
  <c r="K89"/>
  <c r="J58" l="1"/>
  <c r="J56"/>
  <c r="J78"/>
  <c r="J57"/>
  <c r="H87"/>
  <c r="J87" s="1"/>
  <c r="H86"/>
  <c r="J86" s="1"/>
  <c r="H79"/>
  <c r="H80"/>
  <c r="I80" s="1"/>
  <c r="H81"/>
  <c r="J81" s="1"/>
  <c r="H88"/>
  <c r="H85"/>
  <c r="H84"/>
  <c r="H83"/>
  <c r="H82"/>
  <c r="H90"/>
  <c r="J90" s="1"/>
  <c r="H91"/>
  <c r="I91" s="1"/>
  <c r="J91" s="1"/>
  <c r="H92"/>
  <c r="J92" s="1"/>
  <c r="H93"/>
  <c r="J93" s="1"/>
  <c r="H95"/>
  <c r="K95" s="1"/>
  <c r="H94"/>
  <c r="K94" s="1"/>
  <c r="H98"/>
  <c r="K98" s="1"/>
  <c r="H97"/>
  <c r="K97" s="1"/>
  <c r="H99"/>
  <c r="J99" s="1"/>
  <c r="H100"/>
  <c r="J100" s="1"/>
  <c r="H101"/>
  <c r="J101" s="1"/>
  <c r="H102"/>
  <c r="J102" s="1"/>
  <c r="H103"/>
  <c r="K103" s="1"/>
  <c r="H104"/>
  <c r="J104" s="1"/>
  <c r="H105"/>
  <c r="J105" s="1"/>
  <c r="H106"/>
  <c r="K106" s="1"/>
  <c r="H107"/>
  <c r="J107" s="1"/>
  <c r="H108"/>
  <c r="K108" s="1"/>
  <c r="K86" l="1"/>
  <c r="K87"/>
  <c r="J79"/>
  <c r="K79"/>
  <c r="K80"/>
  <c r="J80"/>
  <c r="K81"/>
  <c r="J88"/>
  <c r="J85"/>
  <c r="J84"/>
  <c r="J83"/>
  <c r="I82"/>
  <c r="K82" s="1"/>
  <c r="K83"/>
  <c r="K85"/>
  <c r="K88"/>
  <c r="K84"/>
  <c r="K90"/>
  <c r="K91"/>
  <c r="K92"/>
  <c r="K93"/>
  <c r="J94"/>
  <c r="J95"/>
  <c r="J98"/>
  <c r="J97"/>
  <c r="K99"/>
  <c r="K100"/>
  <c r="K101"/>
  <c r="K102"/>
  <c r="J103"/>
  <c r="K104"/>
  <c r="K105"/>
  <c r="J106"/>
  <c r="K107"/>
  <c r="J108"/>
  <c r="H109"/>
  <c r="H205"/>
  <c r="H206"/>
  <c r="H207"/>
  <c r="H208"/>
  <c r="H209"/>
  <c r="H210"/>
  <c r="H211"/>
  <c r="H212"/>
  <c r="H213"/>
  <c r="H214"/>
  <c r="I214" s="1"/>
  <c r="H215"/>
  <c r="H216"/>
  <c r="H217"/>
  <c r="I217" s="1"/>
  <c r="H218"/>
  <c r="H204"/>
  <c r="H192"/>
  <c r="H193"/>
  <c r="H194"/>
  <c r="H195"/>
  <c r="H196"/>
  <c r="H197"/>
  <c r="H198"/>
  <c r="H199"/>
  <c r="I199" s="1"/>
  <c r="H200"/>
  <c r="H201"/>
  <c r="H202"/>
  <c r="H191"/>
  <c r="H176"/>
  <c r="I176" s="1"/>
  <c r="H177"/>
  <c r="I177" s="1"/>
  <c r="H178"/>
  <c r="H179"/>
  <c r="H180"/>
  <c r="H181"/>
  <c r="H182"/>
  <c r="I182" s="1"/>
  <c r="H183"/>
  <c r="H184"/>
  <c r="H185"/>
  <c r="H186"/>
  <c r="H187"/>
  <c r="H188"/>
  <c r="H189"/>
  <c r="H175"/>
  <c r="H158"/>
  <c r="H159"/>
  <c r="H160"/>
  <c r="H161"/>
  <c r="H162"/>
  <c r="H163"/>
  <c r="H164"/>
  <c r="H165"/>
  <c r="H166"/>
  <c r="H167"/>
  <c r="H168"/>
  <c r="H169"/>
  <c r="H170"/>
  <c r="H171"/>
  <c r="H172"/>
  <c r="H173"/>
  <c r="H157"/>
  <c r="H138"/>
  <c r="H139"/>
  <c r="H140"/>
  <c r="H141"/>
  <c r="H142"/>
  <c r="H143"/>
  <c r="H144"/>
  <c r="H145"/>
  <c r="H146"/>
  <c r="H147"/>
  <c r="H148"/>
  <c r="H149"/>
  <c r="H150"/>
  <c r="H151"/>
  <c r="I151" s="1"/>
  <c r="H152"/>
  <c r="H153"/>
  <c r="H154"/>
  <c r="H155"/>
  <c r="H137"/>
  <c r="H120"/>
  <c r="H121"/>
  <c r="H122"/>
  <c r="H123"/>
  <c r="H124"/>
  <c r="H125"/>
  <c r="H126"/>
  <c r="H127"/>
  <c r="H128"/>
  <c r="H129"/>
  <c r="H130"/>
  <c r="H131"/>
  <c r="H132"/>
  <c r="H133"/>
  <c r="H134"/>
  <c r="H135"/>
  <c r="H119"/>
  <c r="H111"/>
  <c r="H112"/>
  <c r="H113"/>
  <c r="H114"/>
  <c r="H115"/>
  <c r="H116"/>
  <c r="H117"/>
  <c r="H110"/>
  <c r="J96" l="1"/>
  <c r="J82"/>
  <c r="K110"/>
  <c r="J110"/>
  <c r="K114"/>
  <c r="J114"/>
  <c r="K132"/>
  <c r="J132"/>
  <c r="K124"/>
  <c r="J124"/>
  <c r="K153"/>
  <c r="J153"/>
  <c r="K145"/>
  <c r="J145"/>
  <c r="K157"/>
  <c r="J157"/>
  <c r="K166"/>
  <c r="J166"/>
  <c r="K158"/>
  <c r="J158"/>
  <c r="K183"/>
  <c r="J183"/>
  <c r="K191"/>
  <c r="J191"/>
  <c r="K204"/>
  <c r="J204"/>
  <c r="J211"/>
  <c r="K211"/>
  <c r="K115"/>
  <c r="J115"/>
  <c r="K133"/>
  <c r="J133"/>
  <c r="K125"/>
  <c r="J125"/>
  <c r="J154"/>
  <c r="K154"/>
  <c r="J146"/>
  <c r="K146"/>
  <c r="K142"/>
  <c r="J142"/>
  <c r="J138"/>
  <c r="K138"/>
  <c r="J171"/>
  <c r="K171"/>
  <c r="J167"/>
  <c r="K167"/>
  <c r="J163"/>
  <c r="K163"/>
  <c r="J159"/>
  <c r="K159"/>
  <c r="J188"/>
  <c r="K188"/>
  <c r="J184"/>
  <c r="K184"/>
  <c r="J180"/>
  <c r="K180"/>
  <c r="J176"/>
  <c r="K176"/>
  <c r="K200"/>
  <c r="J200"/>
  <c r="K196"/>
  <c r="J196"/>
  <c r="K192"/>
  <c r="J192"/>
  <c r="K216"/>
  <c r="J216"/>
  <c r="K212"/>
  <c r="J212"/>
  <c r="K208"/>
  <c r="J208"/>
  <c r="K116"/>
  <c r="J116"/>
  <c r="K112"/>
  <c r="J112"/>
  <c r="K134"/>
  <c r="J134"/>
  <c r="K130"/>
  <c r="J130"/>
  <c r="K126"/>
  <c r="J126"/>
  <c r="K122"/>
  <c r="J122"/>
  <c r="K155"/>
  <c r="J155"/>
  <c r="K151"/>
  <c r="J151"/>
  <c r="K147"/>
  <c r="J147"/>
  <c r="K143"/>
  <c r="J143"/>
  <c r="K139"/>
  <c r="J139"/>
  <c r="K172"/>
  <c r="J172"/>
  <c r="K168"/>
  <c r="J168"/>
  <c r="K164"/>
  <c r="J164"/>
  <c r="K160"/>
  <c r="J160"/>
  <c r="K189"/>
  <c r="J189"/>
  <c r="K185"/>
  <c r="J185"/>
  <c r="K181"/>
  <c r="J181"/>
  <c r="K177"/>
  <c r="J177"/>
  <c r="K201"/>
  <c r="J201"/>
  <c r="K197"/>
  <c r="J197"/>
  <c r="K193"/>
  <c r="J193"/>
  <c r="K217"/>
  <c r="J217"/>
  <c r="K213"/>
  <c r="J213"/>
  <c r="K209"/>
  <c r="J209"/>
  <c r="K205"/>
  <c r="J205"/>
  <c r="K109"/>
  <c r="J109"/>
  <c r="K119"/>
  <c r="J119"/>
  <c r="K128"/>
  <c r="J128"/>
  <c r="K120"/>
  <c r="J120"/>
  <c r="K149"/>
  <c r="J149"/>
  <c r="K141"/>
  <c r="J141"/>
  <c r="K170"/>
  <c r="J170"/>
  <c r="K162"/>
  <c r="J162"/>
  <c r="K187"/>
  <c r="J187"/>
  <c r="K179"/>
  <c r="J179"/>
  <c r="K199"/>
  <c r="J199"/>
  <c r="K195"/>
  <c r="J195"/>
  <c r="J215"/>
  <c r="K215"/>
  <c r="J207"/>
  <c r="K207"/>
  <c r="K111"/>
  <c r="J111"/>
  <c r="K129"/>
  <c r="J129"/>
  <c r="K121"/>
  <c r="J121"/>
  <c r="K150"/>
  <c r="J150"/>
  <c r="K117"/>
  <c r="J117"/>
  <c r="K113"/>
  <c r="J113"/>
  <c r="K135"/>
  <c r="J135"/>
  <c r="K131"/>
  <c r="J131"/>
  <c r="K127"/>
  <c r="J127"/>
  <c r="K123"/>
  <c r="J123"/>
  <c r="K137"/>
  <c r="J137"/>
  <c r="J152"/>
  <c r="K152"/>
  <c r="J148"/>
  <c r="K148"/>
  <c r="J144"/>
  <c r="K144"/>
  <c r="J140"/>
  <c r="K140"/>
  <c r="J173"/>
  <c r="K173"/>
  <c r="J169"/>
  <c r="K169"/>
  <c r="J165"/>
  <c r="K165"/>
  <c r="J161"/>
  <c r="K161"/>
  <c r="K175"/>
  <c r="J175"/>
  <c r="J186"/>
  <c r="K186"/>
  <c r="J182"/>
  <c r="K182"/>
  <c r="J178"/>
  <c r="K178"/>
  <c r="J202"/>
  <c r="K202"/>
  <c r="J198"/>
  <c r="K198"/>
  <c r="J194"/>
  <c r="K194"/>
  <c r="J218"/>
  <c r="K218"/>
  <c r="J214"/>
  <c r="K214"/>
  <c r="J210"/>
  <c r="K210"/>
  <c r="J206"/>
  <c r="K206"/>
  <c r="D3" i="2"/>
  <c r="D4"/>
  <c r="D5"/>
  <c r="D6"/>
  <c r="D7"/>
  <c r="J118" i="1" l="1"/>
  <c r="J174"/>
  <c r="J203"/>
  <c r="J190"/>
  <c r="J136"/>
  <c r="J156"/>
  <c r="J219"/>
</calcChain>
</file>

<file path=xl/comments1.xml><?xml version="1.0" encoding="utf-8"?>
<comments xmlns="http://schemas.openxmlformats.org/spreadsheetml/2006/main">
  <authors>
    <author>Author</author>
  </authors>
  <commentList>
    <comment ref="I3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BELOW COST
</t>
        </r>
      </text>
    </comment>
  </commentList>
</comments>
</file>

<file path=xl/sharedStrings.xml><?xml version="1.0" encoding="utf-8"?>
<sst xmlns="http://schemas.openxmlformats.org/spreadsheetml/2006/main" count="1173" uniqueCount="288">
  <si>
    <t>INVESTMENT AMOUNT</t>
  </si>
  <si>
    <t>DATE</t>
  </si>
  <si>
    <t>SCRIP</t>
  </si>
  <si>
    <t>QTY</t>
  </si>
  <si>
    <t>RECO</t>
  </si>
  <si>
    <t>RATE</t>
  </si>
  <si>
    <t>TGT1</t>
  </si>
  <si>
    <t>TGT2</t>
  </si>
  <si>
    <t>PROFIT / LOSS</t>
  </si>
  <si>
    <t>NET POINTS</t>
  </si>
  <si>
    <t>NET P &amp; L</t>
  </si>
  <si>
    <t>KPIT</t>
  </si>
  <si>
    <t>SHORT</t>
  </si>
  <si>
    <t>SRF</t>
  </si>
  <si>
    <t>LONG</t>
  </si>
  <si>
    <t>ADANIENT</t>
  </si>
  <si>
    <t>PCJEWELLER</t>
  </si>
  <si>
    <t>AMARAJABAT</t>
  </si>
  <si>
    <t>JISLJALEQS</t>
  </si>
  <si>
    <t>ZEEL</t>
  </si>
  <si>
    <t>MOTHERSUMI</t>
  </si>
  <si>
    <t>IBUL</t>
  </si>
  <si>
    <t>BHARATFIN</t>
  </si>
  <si>
    <t>HDFC</t>
  </si>
  <si>
    <t>DLF</t>
  </si>
  <si>
    <t>GRASIM</t>
  </si>
  <si>
    <t>MINDTREE</t>
  </si>
  <si>
    <t>APOLLOHOSP</t>
  </si>
  <si>
    <t>SUNPHARMA</t>
  </si>
  <si>
    <t>AUROPHARMA</t>
  </si>
  <si>
    <t>DIVISLAB</t>
  </si>
  <si>
    <t>HEXAWARE</t>
  </si>
  <si>
    <t>SIEMENS</t>
  </si>
  <si>
    <t>BALKRISIND</t>
  </si>
  <si>
    <t>CHENNPETRO</t>
  </si>
  <si>
    <t>ARVIND</t>
  </si>
  <si>
    <t>PNB</t>
  </si>
  <si>
    <t>PCJ</t>
  </si>
  <si>
    <t>SUNTV</t>
  </si>
  <si>
    <t>CABK</t>
  </si>
  <si>
    <t>VOLTAS</t>
  </si>
  <si>
    <t>LUPIN</t>
  </si>
  <si>
    <t>JUSTDIAL</t>
  </si>
  <si>
    <t>GSFC</t>
  </si>
  <si>
    <t>NBCC</t>
  </si>
  <si>
    <t>RAYMOND</t>
  </si>
  <si>
    <t>ROHLTD</t>
  </si>
  <si>
    <t>SRTRANSFIN</t>
  </si>
  <si>
    <t>HDFCBANK</t>
  </si>
  <si>
    <t>MCDOWELL-N</t>
  </si>
  <si>
    <t>UBL</t>
  </si>
  <si>
    <t>BAJFINANCE</t>
  </si>
  <si>
    <t>CAPF</t>
  </si>
  <si>
    <t>VEDL</t>
  </si>
  <si>
    <t>LT</t>
  </si>
  <si>
    <t>RECLTD</t>
  </si>
  <si>
    <t>BFINVEST</t>
  </si>
  <si>
    <t>HDFCLIFE</t>
  </si>
  <si>
    <t>HCLTECH</t>
  </si>
  <si>
    <t>APOLLOTYRE</t>
  </si>
  <si>
    <t>TATACOMM</t>
  </si>
  <si>
    <t>EQUITAS</t>
  </si>
  <si>
    <t>YESBANK</t>
  </si>
  <si>
    <t>CANFINHOME</t>
  </si>
  <si>
    <t>WIPRO</t>
  </si>
  <si>
    <t>ADANIPORTS</t>
  </si>
  <si>
    <t>LEMONTREE</t>
  </si>
  <si>
    <t>IRB</t>
  </si>
  <si>
    <t>COALINDIA</t>
  </si>
  <si>
    <t>INDIACEM</t>
  </si>
  <si>
    <t>AARTILTD</t>
  </si>
  <si>
    <t>DISHTV</t>
  </si>
  <si>
    <t>LOVABLE</t>
  </si>
  <si>
    <t>BANKBARODA</t>
  </si>
  <si>
    <t>BALRAMCHIN</t>
  </si>
  <si>
    <t>FEDERALBNK</t>
  </si>
  <si>
    <t>ULTRATECH</t>
  </si>
  <si>
    <t>JETAIRWAYS</t>
  </si>
  <si>
    <t>SYNDIBANK</t>
  </si>
  <si>
    <t>TATAELXSI</t>
  </si>
  <si>
    <t>INDIAGLYCO</t>
  </si>
  <si>
    <t>TATAMOTORS</t>
  </si>
  <si>
    <t>REPCOHOME</t>
  </si>
  <si>
    <t>VOLTAMP</t>
  </si>
  <si>
    <t>SOBHA</t>
  </si>
  <si>
    <t>HEG</t>
  </si>
  <si>
    <t>UPL</t>
  </si>
  <si>
    <t>POWERGRID</t>
  </si>
  <si>
    <t>ALBK</t>
  </si>
  <si>
    <t>BAJAJ-AUTO</t>
  </si>
  <si>
    <t>BRITANNIA</t>
  </si>
  <si>
    <t>GITANJALI</t>
  </si>
  <si>
    <t>CADILA</t>
  </si>
  <si>
    <t>TOTAL PROFIT</t>
  </si>
  <si>
    <t>PRODUCT : HNI CASH</t>
  </si>
  <si>
    <t>2,00,000+</t>
  </si>
  <si>
    <t>RETURN ON INVESTMENT</t>
  </si>
  <si>
    <t>MONTH</t>
  </si>
  <si>
    <t xml:space="preserve">INVESTMENT </t>
  </si>
  <si>
    <t>PROFIT</t>
  </si>
  <si>
    <t>PERCENTAGE</t>
  </si>
  <si>
    <t>May</t>
  </si>
  <si>
    <t>June</t>
  </si>
  <si>
    <t>July</t>
  </si>
  <si>
    <t>August</t>
  </si>
  <si>
    <t>TORNTPOWER</t>
  </si>
  <si>
    <t>DHFL</t>
  </si>
  <si>
    <t>BPCL</t>
  </si>
  <si>
    <t>NCC</t>
  </si>
  <si>
    <t>PIDILITE</t>
  </si>
  <si>
    <t>HDFCAMC</t>
  </si>
  <si>
    <t>ENGINERSIN</t>
  </si>
  <si>
    <t>TCS</t>
  </si>
  <si>
    <t>SHANKARA</t>
  </si>
  <si>
    <t>INFIBEAM</t>
  </si>
  <si>
    <t>September</t>
  </si>
  <si>
    <t>CHOLAFIN</t>
  </si>
  <si>
    <t>DRREDDY</t>
  </si>
  <si>
    <t>GAIL</t>
  </si>
  <si>
    <t>BEML</t>
  </si>
  <si>
    <t>CONCOR</t>
  </si>
  <si>
    <t>MUTHOOTFIN</t>
  </si>
  <si>
    <t>October</t>
  </si>
  <si>
    <t>MFSL</t>
  </si>
  <si>
    <t>ACC</t>
  </si>
  <si>
    <t>TECHM</t>
  </si>
  <si>
    <t>HUL</t>
  </si>
  <si>
    <t>PFC</t>
  </si>
  <si>
    <t>KAJARIACER</t>
  </si>
  <si>
    <t>RELINFRA</t>
  </si>
  <si>
    <t>RBLBANK</t>
  </si>
  <si>
    <t>CUMMININD</t>
  </si>
  <si>
    <t>M&amp;M</t>
  </si>
  <si>
    <t>OIL</t>
  </si>
  <si>
    <t>CESC</t>
  </si>
  <si>
    <t>NTPC</t>
  </si>
  <si>
    <t>MCX</t>
  </si>
  <si>
    <t>November</t>
  </si>
  <si>
    <t>AJANTPHARM</t>
  </si>
  <si>
    <t>AMBUJACEM`</t>
  </si>
  <si>
    <t>KSCL</t>
  </si>
  <si>
    <t>VGUARD</t>
  </si>
  <si>
    <t>KOTAKBANK</t>
  </si>
  <si>
    <t>BANKINDIA</t>
  </si>
  <si>
    <t>TORNTPHARM</t>
  </si>
  <si>
    <t>BAJAJFINSV</t>
  </si>
  <si>
    <t>ASIANPAINT</t>
  </si>
  <si>
    <t>SBIN</t>
  </si>
  <si>
    <t>OFSS</t>
  </si>
  <si>
    <t>CEATLTD</t>
  </si>
  <si>
    <t>BIOCON</t>
  </si>
  <si>
    <t>IGL</t>
  </si>
  <si>
    <t>PETRONET</t>
  </si>
  <si>
    <t>INDUSINDBK</t>
  </si>
  <si>
    <t>TATAGLOBAL</t>
  </si>
  <si>
    <t>JSWSTEEL</t>
  </si>
  <si>
    <t>RELIANCE</t>
  </si>
  <si>
    <t>BEL</t>
  </si>
  <si>
    <t>AXISBANK</t>
  </si>
  <si>
    <t>December</t>
  </si>
  <si>
    <t>CADILAHC</t>
  </si>
  <si>
    <t>NMDC</t>
  </si>
  <si>
    <t>UNIONBANK</t>
  </si>
  <si>
    <t>RELCAPITAL</t>
  </si>
  <si>
    <t>EXIDEIND</t>
  </si>
  <si>
    <t>IDBI</t>
  </si>
  <si>
    <t>DIVIS</t>
  </si>
  <si>
    <t>UJJIVAN</t>
  </si>
  <si>
    <t>TATASTEEL</t>
  </si>
  <si>
    <t>ESCORTS</t>
  </si>
  <si>
    <t>NATIONALUM</t>
  </si>
  <si>
    <t>BHARATFORG</t>
  </si>
  <si>
    <t>IDFCFIRSTB</t>
  </si>
  <si>
    <t>SCRIP NAME</t>
  </si>
  <si>
    <t>POSITION</t>
  </si>
  <si>
    <t>QUANTITY</t>
  </si>
  <si>
    <t>RECOMMENDED RATE</t>
  </si>
  <si>
    <t>TARGETS</t>
  </si>
  <si>
    <t>PROFITS</t>
  </si>
  <si>
    <t>PROFIT &amp; LOSS</t>
  </si>
  <si>
    <t>TGT 1</t>
  </si>
  <si>
    <t>TGT 2</t>
  </si>
  <si>
    <t>TGT 3</t>
  </si>
  <si>
    <t>AMOUNT 1</t>
  </si>
  <si>
    <t>AMOUNT 2</t>
  </si>
  <si>
    <t>AMOUNT 3</t>
  </si>
  <si>
    <t>(In Rupees)</t>
  </si>
  <si>
    <t xml:space="preserve">investment </t>
  </si>
  <si>
    <t>up to 200000+limit</t>
  </si>
  <si>
    <t xml:space="preserve">RELCAPITAL </t>
  </si>
  <si>
    <r>
      <t xml:space="preserve">                            </t>
    </r>
    <r>
      <rPr>
        <b/>
        <sz val="24"/>
        <color theme="3" tint="-0.249977111117893"/>
        <rFont val="Times New Roman"/>
        <family val="1"/>
      </rPr>
      <t>HNI CASH TRACK SHEET</t>
    </r>
  </si>
  <si>
    <t xml:space="preserve">SRTRANSFIN </t>
  </si>
  <si>
    <t>1ST TGT PROFIT</t>
  </si>
  <si>
    <t xml:space="preserve">INDIGO </t>
  </si>
  <si>
    <t xml:space="preserve">AJANTPHARM </t>
  </si>
  <si>
    <t xml:space="preserve">JUBLFOOD </t>
  </si>
  <si>
    <t>January</t>
  </si>
  <si>
    <t>February</t>
  </si>
  <si>
    <t xml:space="preserve">JUBILANT </t>
  </si>
  <si>
    <t xml:space="preserve">KOTAKBANK </t>
  </si>
  <si>
    <t xml:space="preserve">RAYMOND </t>
  </si>
  <si>
    <t xml:space="preserve">BEML </t>
  </si>
  <si>
    <t xml:space="preserve">PVR </t>
  </si>
  <si>
    <t xml:space="preserve">GODFRYPHLP </t>
  </si>
  <si>
    <t xml:space="preserve">CHOLAFIN </t>
  </si>
  <si>
    <t xml:space="preserve">TATAELXSI </t>
  </si>
  <si>
    <t xml:space="preserve">HDFCBANK </t>
  </si>
  <si>
    <t xml:space="preserve">BALKRISIND </t>
  </si>
  <si>
    <t xml:space="preserve">APOLLOHOSP </t>
  </si>
  <si>
    <t xml:space="preserve">UNIONBANK </t>
  </si>
  <si>
    <t xml:space="preserve">INDIACEM </t>
  </si>
  <si>
    <t xml:space="preserve">RELIANCE </t>
  </si>
  <si>
    <t>March</t>
  </si>
  <si>
    <t xml:space="preserve">EQUITAS </t>
  </si>
  <si>
    <t xml:space="preserve">TATACOMM </t>
  </si>
  <si>
    <t xml:space="preserve">GODREJPROP </t>
  </si>
  <si>
    <t xml:space="preserve">TATAMTRDVR </t>
  </si>
  <si>
    <t xml:space="preserve">NAUKRI </t>
  </si>
  <si>
    <t xml:space="preserve">ACC </t>
  </si>
  <si>
    <t>TITAN</t>
  </si>
  <si>
    <t>ABB</t>
  </si>
  <si>
    <t>RETURN ON INVESTMENT ON 1st TGT</t>
  </si>
  <si>
    <t>ACCURACY</t>
  </si>
  <si>
    <t xml:space="preserve">January </t>
  </si>
  <si>
    <t xml:space="preserve">BHARATFIN </t>
  </si>
  <si>
    <t xml:space="preserve">LTI </t>
  </si>
  <si>
    <t xml:space="preserve">PCJEWELLER </t>
  </si>
  <si>
    <t xml:space="preserve">IBREALEST </t>
  </si>
  <si>
    <t>TOTAL CALLS</t>
  </si>
  <si>
    <t>COST TO COST</t>
  </si>
  <si>
    <t>ACTUAL CALLS</t>
  </si>
  <si>
    <t xml:space="preserve">SL </t>
  </si>
  <si>
    <t>PROFITABLE CALLS</t>
  </si>
  <si>
    <t>PVR</t>
  </si>
  <si>
    <t>28</t>
  </si>
  <si>
    <t>April</t>
  </si>
  <si>
    <t xml:space="preserve">AMBUJACEM </t>
  </si>
  <si>
    <t xml:space="preserve">APOLLOTYRE </t>
  </si>
  <si>
    <t xml:space="preserve">WOCKPHARMA </t>
  </si>
  <si>
    <t xml:space="preserve">HINDUNILVR </t>
  </si>
  <si>
    <t xml:space="preserve">IRB </t>
  </si>
  <si>
    <t xml:space="preserve">DMART </t>
  </si>
  <si>
    <t xml:space="preserve">BAJAJFINSV </t>
  </si>
  <si>
    <t xml:space="preserve">ASIANPAINT </t>
  </si>
  <si>
    <t xml:space="preserve">INDUSINDBK </t>
  </si>
  <si>
    <t xml:space="preserve">UBL </t>
  </si>
  <si>
    <t xml:space="preserve">CENTURYTEX </t>
  </si>
  <si>
    <t xml:space="preserve">TCS </t>
  </si>
  <si>
    <t xml:space="preserve">SIEMENS </t>
  </si>
  <si>
    <t xml:space="preserve">LT </t>
  </si>
  <si>
    <t xml:space="preserve">PIDILITIND </t>
  </si>
  <si>
    <t>PIIND</t>
  </si>
  <si>
    <t xml:space="preserve">DRREDDY </t>
  </si>
  <si>
    <t xml:space="preserve">BAJFINANCE </t>
  </si>
  <si>
    <t>35</t>
  </si>
  <si>
    <t xml:space="preserve">HDFC </t>
  </si>
  <si>
    <t xml:space="preserve">DIVISLAB </t>
  </si>
  <si>
    <t>PEL</t>
  </si>
  <si>
    <t xml:space="preserve">IBULHSGFIN </t>
  </si>
  <si>
    <t xml:space="preserve">ULTRACEMCO </t>
  </si>
  <si>
    <t xml:space="preserve">BRITANNIA </t>
  </si>
  <si>
    <t>31</t>
  </si>
  <si>
    <t>BTATINDIA</t>
  </si>
  <si>
    <t xml:space="preserve">HEROMOTOCO </t>
  </si>
  <si>
    <t xml:space="preserve">CEATLTD </t>
  </si>
  <si>
    <t xml:space="preserve">COLPAL </t>
  </si>
  <si>
    <t>24</t>
  </si>
  <si>
    <t xml:space="preserve">PIIND </t>
  </si>
  <si>
    <t>DMART</t>
  </si>
  <si>
    <t xml:space="preserve">CANFINHOME </t>
  </si>
  <si>
    <t>Shares quatity as per scripts - Below 300 : 4000, Between 301 to 500 : 2000, Above 500 : 1000</t>
  </si>
  <si>
    <t>26</t>
  </si>
  <si>
    <t xml:space="preserve">TORNTPHARM </t>
  </si>
  <si>
    <t xml:space="preserve">ICICIGI </t>
  </si>
  <si>
    <t xml:space="preserve">HEG </t>
  </si>
  <si>
    <t xml:space="preserve">NIITTECH </t>
  </si>
  <si>
    <t xml:space="preserve">BAJAJ-AUTO </t>
  </si>
  <si>
    <t xml:space="preserve">PEL </t>
  </si>
  <si>
    <t xml:space="preserve">SRF </t>
  </si>
  <si>
    <t xml:space="preserve">AUBANK </t>
  </si>
  <si>
    <t xml:space="preserve">GRASIM </t>
  </si>
  <si>
    <t xml:space="preserve">TATASTEEL </t>
  </si>
  <si>
    <t xml:space="preserve">MGL </t>
  </si>
  <si>
    <t xml:space="preserve">GLENMARK </t>
  </si>
  <si>
    <t xml:space="preserve">HDFCLIFE </t>
  </si>
  <si>
    <t xml:space="preserve">INDIGO  </t>
  </si>
  <si>
    <t>30</t>
  </si>
  <si>
    <t xml:space="preserve">UPL </t>
  </si>
</sst>
</file>

<file path=xl/styles.xml><?xml version="1.0" encoding="utf-8"?>
<styleSheet xmlns="http://schemas.openxmlformats.org/spreadsheetml/2006/main">
  <numFmts count="6">
    <numFmt numFmtId="164" formatCode="d\-mmm\-yy;@"/>
    <numFmt numFmtId="165" formatCode="[$-409]d\-mmm\-yyyy;@"/>
    <numFmt numFmtId="166" formatCode="0.00;[Red]0.00"/>
    <numFmt numFmtId="167" formatCode="0.00_);[Red]\(0.00\)"/>
    <numFmt numFmtId="168" formatCode="mmm\ d&quot;, &quot;yyyy"/>
    <numFmt numFmtId="169" formatCode="d\-mmm\-yyyy;@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 tint="-0.14999847407452621"/>
      <name val="Cambria"/>
      <family val="1"/>
      <scheme val="major"/>
    </font>
    <font>
      <b/>
      <sz val="12"/>
      <color theme="0"/>
      <name val="Calibri"/>
      <family val="2"/>
      <scheme val="minor"/>
    </font>
    <font>
      <b/>
      <sz val="12"/>
      <color rgb="FFFFFF00"/>
      <name val="Cambria"/>
      <family val="1"/>
      <scheme val="major"/>
    </font>
    <font>
      <b/>
      <sz val="14"/>
      <color theme="0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1"/>
      <color theme="1"/>
      <name val="Calibri"/>
      <family val="2"/>
      <charset val="1"/>
    </font>
    <font>
      <b/>
      <sz val="12"/>
      <color theme="1"/>
      <name val="Calibri"/>
      <family val="2"/>
      <charset val="1"/>
    </font>
    <font>
      <b/>
      <sz val="10"/>
      <color theme="1"/>
      <name val="Calibri"/>
      <family val="2"/>
      <charset val="1"/>
    </font>
    <font>
      <sz val="10"/>
      <color theme="1"/>
      <name val="Tahoma"/>
      <family val="2"/>
    </font>
    <font>
      <sz val="11"/>
      <name val="Calibri"/>
      <family val="2"/>
      <scheme val="minor"/>
    </font>
    <font>
      <sz val="10"/>
      <name val="Tahoma"/>
      <family val="2"/>
    </font>
    <font>
      <b/>
      <sz val="10"/>
      <color theme="1"/>
      <name val="Tahoma"/>
      <family val="2"/>
    </font>
    <font>
      <b/>
      <sz val="11"/>
      <name val="Calibri"/>
      <family val="2"/>
      <scheme val="minor"/>
    </font>
    <font>
      <b/>
      <sz val="16"/>
      <color theme="1"/>
      <name val="Calibri"/>
      <family val="2"/>
      <charset val="1"/>
    </font>
    <font>
      <sz val="16"/>
      <color theme="1"/>
      <name val="Calibri"/>
      <family val="2"/>
      <charset val="1"/>
      <scheme val="minor"/>
    </font>
    <font>
      <b/>
      <sz val="14"/>
      <color theme="1"/>
      <name val="Calibri"/>
      <family val="2"/>
      <charset val="1"/>
    </font>
    <font>
      <b/>
      <sz val="12"/>
      <color theme="0"/>
      <name val="Cambria"/>
      <family val="1"/>
      <scheme val="major"/>
    </font>
    <font>
      <b/>
      <sz val="18"/>
      <color theme="0"/>
      <name val="Arial Rounded MT Bold"/>
      <family val="2"/>
    </font>
    <font>
      <b/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sz val="11"/>
      <color theme="1"/>
      <name val="Tahoma"/>
      <family val="2"/>
    </font>
    <font>
      <b/>
      <sz val="10"/>
      <name val="Tahoma"/>
      <family val="2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28"/>
      <color theme="3" tint="-0.249977111117893"/>
      <name val="Times New Roman"/>
      <family val="1"/>
    </font>
    <font>
      <b/>
      <sz val="24"/>
      <color theme="3" tint="-0.249977111117893"/>
      <name val="Times New Roman"/>
      <family val="1"/>
    </font>
    <font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11"/>
      <color rgb="FF000000"/>
      <name val="Cambria"/>
      <family val="1"/>
      <scheme val="major"/>
    </font>
    <font>
      <sz val="10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F7B30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49"/>
      </patternFill>
    </fill>
    <fill>
      <patternFill patternType="solid">
        <fgColor rgb="FF002060"/>
        <bgColor indexed="26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-0.49998474074526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7" fillId="2" borderId="0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center" vertical="center"/>
    </xf>
    <xf numFmtId="0" fontId="10" fillId="3" borderId="2" xfId="0" applyNumberFormat="1" applyFont="1" applyFill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11" fillId="0" borderId="5" xfId="0" applyNumberFormat="1" applyFont="1" applyFill="1" applyBorder="1" applyAlignment="1">
      <alignment horizontal="center"/>
    </xf>
    <xf numFmtId="166" fontId="12" fillId="0" borderId="5" xfId="0" applyNumberFormat="1" applyFont="1" applyFill="1" applyBorder="1" applyAlignment="1">
      <alignment horizontal="center"/>
    </xf>
    <xf numFmtId="166" fontId="11" fillId="0" borderId="5" xfId="0" applyNumberFormat="1" applyFont="1" applyFill="1" applyBorder="1" applyAlignment="1">
      <alignment horizontal="center"/>
    </xf>
    <xf numFmtId="167" fontId="13" fillId="0" borderId="5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5" xfId="0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14" fillId="0" borderId="5" xfId="0" applyNumberFormat="1" applyFont="1" applyFill="1" applyBorder="1" applyAlignment="1">
      <alignment horizontal="center"/>
    </xf>
    <xf numFmtId="166" fontId="15" fillId="0" borderId="5" xfId="0" applyNumberFormat="1" applyFont="1" applyFill="1" applyBorder="1" applyAlignment="1">
      <alignment horizontal="center"/>
    </xf>
    <xf numFmtId="0" fontId="2" fillId="0" borderId="0" xfId="0" applyFont="1"/>
    <xf numFmtId="165" fontId="0" fillId="0" borderId="5" xfId="0" applyNumberFormat="1" applyBorder="1" applyAlignment="1">
      <alignment horizontal="center"/>
    </xf>
    <xf numFmtId="164" fontId="8" fillId="4" borderId="2" xfId="0" applyNumberFormat="1" applyFont="1" applyFill="1" applyBorder="1" applyAlignment="1">
      <alignment horizontal="center" vertical="center"/>
    </xf>
    <xf numFmtId="0" fontId="8" fillId="4" borderId="2" xfId="0" applyNumberFormat="1" applyFont="1" applyFill="1" applyBorder="1" applyAlignment="1">
      <alignment horizontal="center" vertical="center"/>
    </xf>
    <xf numFmtId="0" fontId="21" fillId="6" borderId="0" xfId="0" applyFont="1" applyFill="1" applyAlignment="1">
      <alignment horizontal="center" vertical="center"/>
    </xf>
    <xf numFmtId="0" fontId="22" fillId="0" borderId="0" xfId="0" applyFont="1" applyAlignment="1">
      <alignment horizontal="center"/>
    </xf>
    <xf numFmtId="3" fontId="22" fillId="0" borderId="0" xfId="0" applyNumberFormat="1" applyFont="1" applyAlignment="1">
      <alignment horizontal="center"/>
    </xf>
    <xf numFmtId="166" fontId="23" fillId="0" borderId="5" xfId="0" applyNumberFormat="1" applyFont="1" applyFill="1" applyBorder="1" applyAlignment="1">
      <alignment horizontal="center"/>
    </xf>
    <xf numFmtId="166" fontId="14" fillId="0" borderId="5" xfId="0" applyNumberFormat="1" applyFont="1" applyFill="1" applyBorder="1" applyAlignment="1">
      <alignment horizontal="center"/>
    </xf>
    <xf numFmtId="167" fontId="24" fillId="0" borderId="5" xfId="0" applyNumberFormat="1" applyFont="1" applyFill="1" applyBorder="1" applyAlignment="1">
      <alignment horizontal="center"/>
    </xf>
    <xf numFmtId="2" fontId="25" fillId="7" borderId="0" xfId="0" applyNumberFormat="1" applyFont="1" applyFill="1" applyBorder="1" applyAlignment="1">
      <alignment horizontal="center" vertical="center"/>
    </xf>
    <xf numFmtId="2" fontId="27" fillId="8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169" fontId="30" fillId="0" borderId="0" xfId="0" applyNumberFormat="1" applyFont="1" applyBorder="1" applyAlignment="1">
      <alignment horizontal="center" vertical="center"/>
    </xf>
    <xf numFmtId="2" fontId="31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center"/>
    </xf>
    <xf numFmtId="2" fontId="30" fillId="0" borderId="0" xfId="0" applyNumberFormat="1" applyFont="1" applyBorder="1" applyAlignment="1">
      <alignment horizontal="center" vertical="center"/>
    </xf>
    <xf numFmtId="9" fontId="0" fillId="0" borderId="0" xfId="1" applyFont="1" applyAlignment="1">
      <alignment horizontal="center"/>
    </xf>
    <xf numFmtId="0" fontId="32" fillId="0" borderId="0" xfId="0" applyFont="1" applyAlignment="1">
      <alignment horizontal="center"/>
    </xf>
    <xf numFmtId="0" fontId="0" fillId="11" borderId="0" xfId="0" applyFill="1"/>
    <xf numFmtId="3" fontId="32" fillId="0" borderId="0" xfId="0" applyNumberFormat="1" applyFont="1" applyAlignment="1">
      <alignment horizontal="center"/>
    </xf>
    <xf numFmtId="9" fontId="32" fillId="0" borderId="0" xfId="1" applyFont="1"/>
    <xf numFmtId="9" fontId="32" fillId="0" borderId="0" xfId="0" applyNumberFormat="1" applyFont="1" applyAlignment="1">
      <alignment horizontal="center"/>
    </xf>
    <xf numFmtId="0" fontId="32" fillId="0" borderId="0" xfId="0" applyFont="1"/>
    <xf numFmtId="2" fontId="27" fillId="8" borderId="0" xfId="0" applyNumberFormat="1" applyFont="1" applyFill="1" applyBorder="1" applyAlignment="1">
      <alignment horizontal="left" vertical="center"/>
    </xf>
    <xf numFmtId="0" fontId="31" fillId="0" borderId="0" xfId="0" applyFont="1" applyBorder="1" applyAlignment="1">
      <alignment horizontal="center"/>
    </xf>
    <xf numFmtId="49" fontId="31" fillId="9" borderId="0" xfId="0" applyNumberFormat="1" applyFont="1" applyFill="1" applyBorder="1" applyAlignment="1">
      <alignment horizontal="center" vertical="center"/>
    </xf>
    <xf numFmtId="0" fontId="31" fillId="9" borderId="0" xfId="0" applyFont="1" applyFill="1" applyBorder="1" applyAlignment="1">
      <alignment horizontal="center"/>
    </xf>
    <xf numFmtId="0" fontId="31" fillId="9" borderId="0" xfId="0" applyNumberFormat="1" applyFont="1" applyFill="1" applyBorder="1" applyAlignment="1">
      <alignment horizontal="center"/>
    </xf>
    <xf numFmtId="17" fontId="33" fillId="9" borderId="0" xfId="0" applyNumberFormat="1" applyFont="1" applyFill="1" applyBorder="1" applyAlignment="1">
      <alignment horizontal="center"/>
    </xf>
    <xf numFmtId="2" fontId="31" fillId="9" borderId="0" xfId="0" applyNumberFormat="1" applyFont="1" applyFill="1" applyBorder="1" applyAlignment="1">
      <alignment horizontal="center"/>
    </xf>
    <xf numFmtId="49" fontId="31" fillId="0" borderId="0" xfId="0" applyNumberFormat="1" applyFont="1" applyBorder="1" applyAlignment="1">
      <alignment horizontal="center" vertical="center"/>
    </xf>
    <xf numFmtId="0" fontId="31" fillId="0" borderId="0" xfId="0" applyFont="1"/>
    <xf numFmtId="2" fontId="33" fillId="9" borderId="0" xfId="0" applyNumberFormat="1" applyFont="1" applyFill="1" applyBorder="1" applyAlignment="1">
      <alignment horizontal="center"/>
    </xf>
    <xf numFmtId="0" fontId="33" fillId="9" borderId="0" xfId="0" applyFont="1" applyFill="1" applyAlignment="1">
      <alignment horizontal="center"/>
    </xf>
    <xf numFmtId="2" fontId="33" fillId="9" borderId="0" xfId="0" applyNumberFormat="1" applyFont="1" applyFill="1" applyAlignment="1">
      <alignment horizontal="center"/>
    </xf>
    <xf numFmtId="165" fontId="31" fillId="0" borderId="5" xfId="0" applyNumberFormat="1" applyFont="1" applyBorder="1" applyAlignment="1">
      <alignment horizontal="center"/>
    </xf>
    <xf numFmtId="0" fontId="31" fillId="0" borderId="5" xfId="0" applyFont="1" applyBorder="1" applyAlignment="1">
      <alignment horizontal="center"/>
    </xf>
    <xf numFmtId="1" fontId="31" fillId="0" borderId="5" xfId="0" applyNumberFormat="1" applyFont="1" applyBorder="1" applyAlignment="1">
      <alignment horizontal="center"/>
    </xf>
    <xf numFmtId="2" fontId="31" fillId="0" borderId="5" xfId="0" applyNumberFormat="1" applyFont="1" applyBorder="1" applyAlignment="1">
      <alignment horizontal="center"/>
    </xf>
    <xf numFmtId="2" fontId="31" fillId="0" borderId="5" xfId="0" applyNumberFormat="1" applyFont="1" applyFill="1" applyBorder="1" applyAlignment="1">
      <alignment horizontal="center"/>
    </xf>
    <xf numFmtId="166" fontId="30" fillId="0" borderId="5" xfId="0" applyNumberFormat="1" applyFont="1" applyFill="1" applyBorder="1" applyAlignment="1">
      <alignment horizontal="center"/>
    </xf>
    <xf numFmtId="166" fontId="31" fillId="0" borderId="5" xfId="0" applyNumberFormat="1" applyFont="1" applyFill="1" applyBorder="1" applyAlignment="1">
      <alignment horizontal="center"/>
    </xf>
    <xf numFmtId="167" fontId="30" fillId="0" borderId="5" xfId="0" applyNumberFormat="1" applyFont="1" applyFill="1" applyBorder="1" applyAlignment="1">
      <alignment horizontal="center"/>
    </xf>
    <xf numFmtId="165" fontId="34" fillId="0" borderId="5" xfId="0" applyNumberFormat="1" applyFont="1" applyBorder="1" applyAlignment="1">
      <alignment horizontal="center"/>
    </xf>
    <xf numFmtId="0" fontId="34" fillId="0" borderId="5" xfId="0" applyFont="1" applyBorder="1" applyAlignment="1">
      <alignment horizontal="center"/>
    </xf>
    <xf numFmtId="1" fontId="34" fillId="0" borderId="5" xfId="0" applyNumberFormat="1" applyFont="1" applyBorder="1" applyAlignment="1">
      <alignment horizontal="center"/>
    </xf>
    <xf numFmtId="2" fontId="34" fillId="0" borderId="5" xfId="0" applyNumberFormat="1" applyFont="1" applyBorder="1" applyAlignment="1">
      <alignment horizontal="center"/>
    </xf>
    <xf numFmtId="2" fontId="34" fillId="0" borderId="5" xfId="0" applyNumberFormat="1" applyFont="1" applyFill="1" applyBorder="1" applyAlignment="1">
      <alignment horizontal="center"/>
    </xf>
    <xf numFmtId="166" fontId="35" fillId="0" borderId="5" xfId="0" applyNumberFormat="1" applyFont="1" applyFill="1" applyBorder="1" applyAlignment="1">
      <alignment horizontal="center"/>
    </xf>
    <xf numFmtId="166" fontId="34" fillId="0" borderId="5" xfId="0" applyNumberFormat="1" applyFont="1" applyFill="1" applyBorder="1" applyAlignment="1">
      <alignment horizontal="center"/>
    </xf>
    <xf numFmtId="167" fontId="35" fillId="0" borderId="5" xfId="0" applyNumberFormat="1" applyFont="1" applyFill="1" applyBorder="1" applyAlignment="1">
      <alignment horizontal="center"/>
    </xf>
    <xf numFmtId="164" fontId="34" fillId="4" borderId="2" xfId="0" applyNumberFormat="1" applyFont="1" applyFill="1" applyBorder="1" applyAlignment="1">
      <alignment horizontal="center" vertical="center"/>
    </xf>
    <xf numFmtId="0" fontId="34" fillId="4" borderId="2" xfId="0" applyNumberFormat="1" applyFont="1" applyFill="1" applyBorder="1" applyAlignment="1">
      <alignment horizontal="center" vertical="center"/>
    </xf>
    <xf numFmtId="2" fontId="31" fillId="0" borderId="7" xfId="0" applyNumberFormat="1" applyFont="1" applyBorder="1" applyAlignment="1">
      <alignment horizontal="center"/>
    </xf>
    <xf numFmtId="49" fontId="33" fillId="9" borderId="0" xfId="0" applyNumberFormat="1" applyFont="1" applyFill="1" applyBorder="1" applyAlignment="1">
      <alignment horizontal="center" vertical="center"/>
    </xf>
    <xf numFmtId="0" fontId="33" fillId="9" borderId="0" xfId="0" applyFont="1" applyFill="1" applyBorder="1" applyAlignment="1">
      <alignment horizontal="center"/>
    </xf>
    <xf numFmtId="0" fontId="33" fillId="9" borderId="0" xfId="0" applyNumberFormat="1" applyFont="1" applyFill="1" applyBorder="1" applyAlignment="1">
      <alignment horizontal="center"/>
    </xf>
    <xf numFmtId="9" fontId="33" fillId="9" borderId="0" xfId="0" applyNumberFormat="1" applyFont="1" applyFill="1" applyBorder="1" applyAlignment="1">
      <alignment horizontal="center"/>
    </xf>
    <xf numFmtId="165" fontId="31" fillId="0" borderId="0" xfId="0" applyNumberFormat="1" applyFont="1" applyBorder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1" fontId="31" fillId="0" borderId="0" xfId="0" applyNumberFormat="1" applyFont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166" fontId="30" fillId="0" borderId="0" xfId="0" applyNumberFormat="1" applyFont="1" applyFill="1" applyBorder="1" applyAlignment="1">
      <alignment horizontal="center"/>
    </xf>
    <xf numFmtId="167" fontId="30" fillId="0" borderId="0" xfId="0" applyNumberFormat="1" applyFont="1" applyFill="1" applyBorder="1" applyAlignment="1">
      <alignment horizontal="center"/>
    </xf>
    <xf numFmtId="0" fontId="33" fillId="9" borderId="0" xfId="0" applyFont="1" applyFill="1" applyAlignment="1"/>
    <xf numFmtId="17" fontId="33" fillId="9" borderId="0" xfId="0" applyNumberFormat="1" applyFont="1" applyFill="1" applyAlignment="1">
      <alignment horizontal="center"/>
    </xf>
    <xf numFmtId="0" fontId="36" fillId="0" borderId="0" xfId="0" applyFont="1" applyAlignment="1"/>
    <xf numFmtId="49" fontId="36" fillId="0" borderId="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6" fillId="0" borderId="0" xfId="0" applyNumberFormat="1" applyFont="1" applyBorder="1" applyAlignment="1">
      <alignment horizontal="center"/>
    </xf>
    <xf numFmtId="49" fontId="37" fillId="9" borderId="0" xfId="0" applyNumberFormat="1" applyFont="1" applyFill="1" applyAlignment="1">
      <alignment horizontal="center" vertical="center"/>
    </xf>
    <xf numFmtId="0" fontId="37" fillId="9" borderId="0" xfId="0" applyFont="1" applyFill="1" applyAlignment="1">
      <alignment horizontal="center"/>
    </xf>
    <xf numFmtId="0" fontId="37" fillId="9" borderId="0" xfId="0" applyNumberFormat="1" applyFont="1" applyFill="1" applyAlignment="1">
      <alignment horizontal="center"/>
    </xf>
    <xf numFmtId="17" fontId="27" fillId="9" borderId="0" xfId="0" applyNumberFormat="1" applyFont="1" applyFill="1" applyAlignment="1">
      <alignment horizontal="center"/>
    </xf>
    <xf numFmtId="0" fontId="0" fillId="9" borderId="0" xfId="0" applyFill="1" applyAlignment="1">
      <alignment horizontal="center"/>
    </xf>
    <xf numFmtId="2" fontId="0" fillId="9" borderId="0" xfId="0" applyNumberFormat="1" applyFill="1" applyAlignment="1">
      <alignment horizontal="center"/>
    </xf>
    <xf numFmtId="0" fontId="34" fillId="3" borderId="3" xfId="0" applyNumberFormat="1" applyFont="1" applyFill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167" fontId="34" fillId="3" borderId="3" xfId="0" applyNumberFormat="1" applyFont="1" applyFill="1" applyBorder="1" applyAlignment="1">
      <alignment horizontal="center" vertical="center"/>
    </xf>
    <xf numFmtId="167" fontId="34" fillId="3" borderId="4" xfId="0" applyNumberFormat="1" applyFont="1" applyFill="1" applyBorder="1" applyAlignment="1">
      <alignment horizontal="center" vertical="center"/>
    </xf>
    <xf numFmtId="2" fontId="26" fillId="7" borderId="0" xfId="0" applyNumberFormat="1" applyFont="1" applyFill="1" applyBorder="1" applyAlignment="1">
      <alignment horizontal="center" vertical="center"/>
    </xf>
    <xf numFmtId="2" fontId="27" fillId="8" borderId="0" xfId="0" applyNumberFormat="1" applyFont="1" applyFill="1" applyBorder="1" applyAlignment="1">
      <alignment horizontal="left" vertical="center"/>
    </xf>
    <xf numFmtId="168" fontId="28" fillId="10" borderId="0" xfId="0" applyNumberFormat="1" applyFont="1" applyFill="1" applyBorder="1" applyAlignment="1">
      <alignment horizontal="center" vertical="center"/>
    </xf>
    <xf numFmtId="2" fontId="25" fillId="7" borderId="0" xfId="0" applyNumberFormat="1" applyFont="1" applyFill="1" applyBorder="1" applyAlignment="1">
      <alignment horizontal="center" vertical="center"/>
    </xf>
    <xf numFmtId="0" fontId="25" fillId="7" borderId="0" xfId="0" applyNumberFormat="1" applyFont="1" applyFill="1" applyBorder="1" applyAlignment="1">
      <alignment horizontal="center" vertical="center"/>
    </xf>
    <xf numFmtId="0" fontId="16" fillId="3" borderId="3" xfId="0" applyNumberFormat="1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67" fontId="18" fillId="3" borderId="3" xfId="0" applyNumberFormat="1" applyFont="1" applyFill="1" applyBorder="1" applyAlignment="1">
      <alignment horizontal="center" vertical="center"/>
    </xf>
    <xf numFmtId="167" fontId="18" fillId="3" borderId="4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 vertical="center"/>
    </xf>
    <xf numFmtId="0" fontId="19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9" fillId="3" borderId="3" xfId="0" applyNumberFormat="1" applyFont="1" applyFill="1" applyBorder="1" applyAlignment="1">
      <alignment horizontal="center" vertical="center"/>
    </xf>
    <xf numFmtId="0" fontId="9" fillId="3" borderId="4" xfId="0" applyNumberFormat="1" applyFont="1" applyFill="1" applyBorder="1" applyAlignment="1">
      <alignment horizontal="center" vertical="center"/>
    </xf>
    <xf numFmtId="0" fontId="20" fillId="5" borderId="0" xfId="0" applyFont="1" applyFill="1" applyAlignment="1">
      <alignment horizontal="center"/>
    </xf>
    <xf numFmtId="0" fontId="0" fillId="0" borderId="0" xfId="0" applyAlignment="1"/>
  </cellXfs>
  <cellStyles count="2">
    <cellStyle name="Normal" xfId="0" builtinId="0"/>
    <cellStyle name="Percent" xfId="1" builtinId="5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Return</a:t>
            </a:r>
            <a:r>
              <a:rPr lang="en-US" baseline="0"/>
              <a:t> on Investment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Statement'!$A$3:$A$13</c:f>
              <c:strCache>
                <c:ptCount val="11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  <c:pt idx="8">
                  <c:v>January</c:v>
                </c:pt>
                <c:pt idx="9">
                  <c:v>February</c:v>
                </c:pt>
                <c:pt idx="10">
                  <c:v>March</c:v>
                </c:pt>
              </c:strCache>
            </c:strRef>
          </c:cat>
          <c:val>
            <c:numRef>
              <c:f>'ROI Statement'!$B$3:$B$13</c:f>
              <c:numCache>
                <c:formatCode>#,##0</c:formatCode>
                <c:ptCount val="11"/>
                <c:pt idx="0">
                  <c:v>200000</c:v>
                </c:pt>
                <c:pt idx="1">
                  <c:v>200000</c:v>
                </c:pt>
                <c:pt idx="2">
                  <c:v>200000</c:v>
                </c:pt>
                <c:pt idx="3">
                  <c:v>200000</c:v>
                </c:pt>
                <c:pt idx="4">
                  <c:v>200000</c:v>
                </c:pt>
                <c:pt idx="5">
                  <c:v>200000</c:v>
                </c:pt>
                <c:pt idx="6">
                  <c:v>200000</c:v>
                </c:pt>
                <c:pt idx="7">
                  <c:v>200000</c:v>
                </c:pt>
                <c:pt idx="8">
                  <c:v>200000</c:v>
                </c:pt>
                <c:pt idx="9">
                  <c:v>200000</c:v>
                </c:pt>
                <c:pt idx="10">
                  <c:v>200000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Statement'!$A$3:$A$13</c:f>
              <c:strCache>
                <c:ptCount val="11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  <c:pt idx="8">
                  <c:v>January</c:v>
                </c:pt>
                <c:pt idx="9">
                  <c:v>February</c:v>
                </c:pt>
                <c:pt idx="10">
                  <c:v>March</c:v>
                </c:pt>
              </c:strCache>
            </c:strRef>
          </c:cat>
          <c:val>
            <c:numRef>
              <c:f>'ROI Statement'!$C$3:$C$13</c:f>
              <c:numCache>
                <c:formatCode>General</c:formatCode>
                <c:ptCount val="11"/>
                <c:pt idx="0">
                  <c:v>115878</c:v>
                </c:pt>
                <c:pt idx="1">
                  <c:v>90800</c:v>
                </c:pt>
                <c:pt idx="2">
                  <c:v>135218</c:v>
                </c:pt>
                <c:pt idx="3">
                  <c:v>133151</c:v>
                </c:pt>
                <c:pt idx="4">
                  <c:v>191545</c:v>
                </c:pt>
                <c:pt idx="5">
                  <c:v>276993</c:v>
                </c:pt>
                <c:pt idx="6">
                  <c:v>132667</c:v>
                </c:pt>
                <c:pt idx="7">
                  <c:v>221931</c:v>
                </c:pt>
                <c:pt idx="8">
                  <c:v>140643</c:v>
                </c:pt>
                <c:pt idx="9">
                  <c:v>63900</c:v>
                </c:pt>
                <c:pt idx="10">
                  <c:v>275350</c:v>
                </c:pt>
              </c:numCache>
            </c:numRef>
          </c:val>
        </c:ser>
        <c:axId val="73482240"/>
        <c:axId val="73483776"/>
      </c:barChart>
      <c:catAx>
        <c:axId val="73482240"/>
        <c:scaling>
          <c:orientation val="minMax"/>
        </c:scaling>
        <c:axPos val="b"/>
        <c:majorTickMark val="none"/>
        <c:tickLblPos val="nextTo"/>
        <c:crossAx val="73483776"/>
        <c:crosses val="autoZero"/>
        <c:auto val="1"/>
        <c:lblAlgn val="ctr"/>
        <c:lblOffset val="100"/>
      </c:catAx>
      <c:valAx>
        <c:axId val="73483776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7348224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3"/>
  <c:chart>
    <c:title>
      <c:layout>
        <c:manualLayout>
          <c:xMode val="edge"/>
          <c:yMode val="edge"/>
          <c:x val="0.39914396430019738"/>
          <c:y val="0.69433962264154725"/>
        </c:manualLayout>
      </c:layout>
    </c:title>
    <c:plotArea>
      <c:layout>
        <c:manualLayout>
          <c:layoutTarget val="inner"/>
          <c:xMode val="edge"/>
          <c:yMode val="edge"/>
          <c:x val="1.6258775749738766E-3"/>
          <c:y val="2.5031476328616856E-2"/>
          <c:w val="0.95011338759201747"/>
          <c:h val="0.82160550685885125"/>
        </c:manualLayout>
      </c:layout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3.6281172660354168E-2"/>
                  <c:y val="0.12578616352201274"/>
                </c:manualLayout>
              </c:layout>
              <c:showVal val="1"/>
            </c:dLbl>
            <c:dLbl>
              <c:idx val="1"/>
              <c:layout>
                <c:manualLayout>
                  <c:x val="-5.4421758990526432E-2"/>
                  <c:y val="0.13584905660377358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-6.5408805031446554E-2"/>
                </c:manualLayout>
              </c:layout>
              <c:showVal val="1"/>
            </c:dLbl>
            <c:dLbl>
              <c:idx val="3"/>
              <c:layout>
                <c:manualLayout>
                  <c:x val="2.721087949526536E-2"/>
                  <c:y val="7.0440251572327084E-2"/>
                </c:manualLayout>
              </c:layout>
              <c:showVal val="1"/>
            </c:dLbl>
            <c:dLbl>
              <c:idx val="4"/>
              <c:layout>
                <c:manualLayout>
                  <c:x val="2.2675732912722277E-2"/>
                  <c:y val="-4.5283018867924525E-2"/>
                </c:manualLayout>
              </c:layout>
              <c:showVal val="1"/>
            </c:dLbl>
            <c:dLbl>
              <c:idx val="5"/>
              <c:layout>
                <c:manualLayout>
                  <c:x val="-2.0408159621447385E-2"/>
                  <c:y val="-0.10566037735849072"/>
                </c:manualLayout>
              </c:layout>
              <c:showVal val="1"/>
            </c:dLbl>
            <c:txPr>
              <a:bodyPr/>
              <a:lstStyle/>
              <a:p>
                <a:pPr>
                  <a:defRPr sz="1050" b="1" i="0" baseline="0">
                    <a:latin typeface="Arial" pitchFamily="34" charset="0"/>
                  </a:defRPr>
                </a:pPr>
                <a:endParaRPr lang="en-US"/>
              </a:p>
            </c:txPr>
            <c:showVal val="1"/>
          </c:dLbls>
          <c:cat>
            <c:strRef>
              <c:f>'ROI Statement'!$A$3:$A$13</c:f>
              <c:strCache>
                <c:ptCount val="11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  <c:pt idx="8">
                  <c:v>January</c:v>
                </c:pt>
                <c:pt idx="9">
                  <c:v>February</c:v>
                </c:pt>
                <c:pt idx="10">
                  <c:v>March</c:v>
                </c:pt>
              </c:strCache>
            </c:strRef>
          </c:cat>
          <c:val>
            <c:numRef>
              <c:f>'ROI Statement'!$D$3:$D$13</c:f>
              <c:numCache>
                <c:formatCode>0%</c:formatCode>
                <c:ptCount val="11"/>
                <c:pt idx="0">
                  <c:v>0.57938999999999996</c:v>
                </c:pt>
                <c:pt idx="1">
                  <c:v>0.45400000000000001</c:v>
                </c:pt>
                <c:pt idx="2">
                  <c:v>0.67608999999999997</c:v>
                </c:pt>
                <c:pt idx="3">
                  <c:v>0.66575499999999999</c:v>
                </c:pt>
                <c:pt idx="4">
                  <c:v>0.95772500000000005</c:v>
                </c:pt>
                <c:pt idx="5">
                  <c:v>1.384965</c:v>
                </c:pt>
                <c:pt idx="6">
                  <c:v>0.66333500000000001</c:v>
                </c:pt>
                <c:pt idx="7">
                  <c:v>1.1096550000000001</c:v>
                </c:pt>
                <c:pt idx="8">
                  <c:v>0.70321500000000003</c:v>
                </c:pt>
                <c:pt idx="9">
                  <c:v>0.31950000000000001</c:v>
                </c:pt>
                <c:pt idx="10">
                  <c:v>1.3767499999999999</c:v>
                </c:pt>
              </c:numCache>
            </c:numRef>
          </c:val>
        </c:ser>
        <c:dLbls>
          <c:showVal val="1"/>
        </c:dLbls>
        <c:marker val="1"/>
        <c:axId val="73529984"/>
        <c:axId val="74256768"/>
      </c:lineChart>
      <c:catAx>
        <c:axId val="73529984"/>
        <c:scaling>
          <c:orientation val="minMax"/>
        </c:scaling>
        <c:axPos val="b"/>
        <c:majorTickMark val="none"/>
        <c:tickLblPos val="nextTo"/>
        <c:crossAx val="74256768"/>
        <c:crosses val="autoZero"/>
        <c:auto val="1"/>
        <c:lblAlgn val="ctr"/>
        <c:lblOffset val="100"/>
      </c:catAx>
      <c:valAx>
        <c:axId val="74256768"/>
        <c:scaling>
          <c:orientation val="minMax"/>
        </c:scaling>
        <c:delete val="1"/>
        <c:axPos val="l"/>
        <c:numFmt formatCode="0%" sourceLinked="1"/>
        <c:tickLblPos val="nextTo"/>
        <c:crossAx val="7352998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'ROI Statement'!$B$33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Statement'!$A$34:$A$36</c:f>
              <c:strCache>
                <c:ptCount val="3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</c:strCache>
            </c:strRef>
          </c:cat>
          <c:val>
            <c:numRef>
              <c:f>'ROI Statement'!$B$34:$B$36</c:f>
              <c:numCache>
                <c:formatCode>#,##0</c:formatCode>
                <c:ptCount val="3"/>
                <c:pt idx="0">
                  <c:v>200000</c:v>
                </c:pt>
                <c:pt idx="1">
                  <c:v>200000</c:v>
                </c:pt>
                <c:pt idx="2">
                  <c:v>200000</c:v>
                </c:pt>
              </c:numCache>
            </c:numRef>
          </c:val>
        </c:ser>
        <c:ser>
          <c:idx val="1"/>
          <c:order val="1"/>
          <c:tx>
            <c:strRef>
              <c:f>'ROI Statement'!$C$33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Statement'!$A$34:$A$37</c:f>
              <c:strCache>
                <c:ptCount val="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Statement'!$C$34:$C$37</c:f>
              <c:numCache>
                <c:formatCode>General</c:formatCode>
                <c:ptCount val="4"/>
                <c:pt idx="0">
                  <c:v>140643</c:v>
                </c:pt>
                <c:pt idx="1">
                  <c:v>63900</c:v>
                </c:pt>
                <c:pt idx="2">
                  <c:v>275350</c:v>
                </c:pt>
                <c:pt idx="3">
                  <c:v>143000</c:v>
                </c:pt>
              </c:numCache>
            </c:numRef>
          </c:val>
        </c:ser>
        <c:shape val="cylinder"/>
        <c:axId val="74272128"/>
        <c:axId val="74302592"/>
        <c:axId val="0"/>
      </c:bar3DChart>
      <c:catAx>
        <c:axId val="74272128"/>
        <c:scaling>
          <c:orientation val="minMax"/>
        </c:scaling>
        <c:axPos val="b"/>
        <c:tickLblPos val="nextTo"/>
        <c:crossAx val="74302592"/>
        <c:crosses val="autoZero"/>
        <c:auto val="1"/>
        <c:lblAlgn val="ctr"/>
        <c:lblOffset val="100"/>
      </c:catAx>
      <c:valAx>
        <c:axId val="74302592"/>
        <c:scaling>
          <c:orientation val="minMax"/>
        </c:scaling>
        <c:axPos val="l"/>
        <c:majorGridlines/>
        <c:numFmt formatCode="#,##0" sourceLinked="1"/>
        <c:tickLblPos val="nextTo"/>
        <c:crossAx val="7427212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lineChart>
        <c:grouping val="stacked"/>
        <c:ser>
          <c:idx val="0"/>
          <c:order val="0"/>
          <c:tx>
            <c:strRef>
              <c:f>'ROI Statement'!$D$33</c:f>
              <c:strCache>
                <c:ptCount val="1"/>
                <c:pt idx="0">
                  <c:v>PERCENTAGE</c:v>
                </c:pt>
              </c:strCache>
            </c:strRef>
          </c:tx>
          <c:cat>
            <c:strRef>
              <c:f>'ROI Statement'!$A$34:$A$37</c:f>
              <c:strCache>
                <c:ptCount val="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Statement'!$D$34:$D$37</c:f>
              <c:numCache>
                <c:formatCode>0%</c:formatCode>
                <c:ptCount val="4"/>
                <c:pt idx="0">
                  <c:v>0.70321500000000003</c:v>
                </c:pt>
                <c:pt idx="1">
                  <c:v>0.31950000000000001</c:v>
                </c:pt>
                <c:pt idx="2">
                  <c:v>1.3767499999999999</c:v>
                </c:pt>
                <c:pt idx="3">
                  <c:v>0.71499999999999997</c:v>
                </c:pt>
              </c:numCache>
            </c:numRef>
          </c:val>
        </c:ser>
        <c:marker val="1"/>
        <c:axId val="74342784"/>
        <c:axId val="74344320"/>
      </c:lineChart>
      <c:catAx>
        <c:axId val="74342784"/>
        <c:scaling>
          <c:orientation val="minMax"/>
        </c:scaling>
        <c:axPos val="b"/>
        <c:tickLblPos val="nextTo"/>
        <c:crossAx val="74344320"/>
        <c:crosses val="autoZero"/>
        <c:auto val="1"/>
        <c:lblAlgn val="ctr"/>
        <c:lblOffset val="100"/>
      </c:catAx>
      <c:valAx>
        <c:axId val="74344320"/>
        <c:scaling>
          <c:orientation val="minMax"/>
        </c:scaling>
        <c:axPos val="l"/>
        <c:majorGridlines/>
        <c:numFmt formatCode="0%" sourceLinked="1"/>
        <c:tickLblPos val="nextTo"/>
        <c:crossAx val="74342784"/>
        <c:crosses val="autoZero"/>
        <c:crossBetween val="between"/>
      </c:valAx>
    </c:plotArea>
    <c:plotVisOnly val="1"/>
    <c:dispBlanksAs val="zero"/>
  </c:chart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lineChart>
        <c:grouping val="stacked"/>
        <c:ser>
          <c:idx val="0"/>
          <c:order val="0"/>
          <c:tx>
            <c:strRef>
              <c:f>'ROI Statement'!$F$2</c:f>
              <c:strCache>
                <c:ptCount val="1"/>
                <c:pt idx="0">
                  <c:v>ACCURACY</c:v>
                </c:pt>
              </c:strCache>
            </c:strRef>
          </c:tx>
          <c:cat>
            <c:strRef>
              <c:f>'ROI Statement'!$E$3:$E$6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Statement'!$F$3:$F$6</c:f>
              <c:numCache>
                <c:formatCode>0%</c:formatCode>
                <c:ptCount val="4"/>
                <c:pt idx="0">
                  <c:v>0.64</c:v>
                </c:pt>
                <c:pt idx="1">
                  <c:v>0.83</c:v>
                </c:pt>
                <c:pt idx="2">
                  <c:v>0.84</c:v>
                </c:pt>
                <c:pt idx="3">
                  <c:v>0.74</c:v>
                </c:pt>
              </c:numCache>
            </c:numRef>
          </c:val>
        </c:ser>
        <c:marker val="1"/>
        <c:axId val="74351744"/>
        <c:axId val="74353280"/>
      </c:lineChart>
      <c:catAx>
        <c:axId val="74351744"/>
        <c:scaling>
          <c:orientation val="minMax"/>
        </c:scaling>
        <c:axPos val="b"/>
        <c:tickLblPos val="nextTo"/>
        <c:crossAx val="74353280"/>
        <c:crosses val="autoZero"/>
        <c:auto val="1"/>
        <c:lblAlgn val="ctr"/>
        <c:lblOffset val="100"/>
      </c:catAx>
      <c:valAx>
        <c:axId val="74353280"/>
        <c:scaling>
          <c:orientation val="minMax"/>
        </c:scaling>
        <c:axPos val="l"/>
        <c:majorGridlines/>
        <c:numFmt formatCode="0%" sourceLinked="1"/>
        <c:tickLblPos val="nextTo"/>
        <c:crossAx val="74351744"/>
        <c:crosses val="autoZero"/>
        <c:crossBetween val="between"/>
      </c:valAx>
    </c:plotArea>
    <c:plotVisOnly val="1"/>
    <c:dispBlanksAs val="zero"/>
  </c:chart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10466</xdr:colOff>
      <xdr:row>0</xdr:row>
      <xdr:rowOff>0</xdr:rowOff>
    </xdr:from>
    <xdr:to>
      <xdr:col>3</xdr:col>
      <xdr:colOff>208492</xdr:colOff>
      <xdr:row>1</xdr:row>
      <xdr:rowOff>695325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66" y="0"/>
          <a:ext cx="3447109" cy="8858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762000</xdr:colOff>
      <xdr:row>2</xdr:row>
      <xdr:rowOff>82615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505450" cy="79699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16</xdr:row>
      <xdr:rowOff>47624</xdr:rowOff>
    </xdr:from>
    <xdr:to>
      <xdr:col>4</xdr:col>
      <xdr:colOff>323850</xdr:colOff>
      <xdr:row>28</xdr:row>
      <xdr:rowOff>161924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581024</xdr:colOff>
      <xdr:row>16</xdr:row>
      <xdr:rowOff>47624</xdr:rowOff>
    </xdr:from>
    <xdr:to>
      <xdr:col>14</xdr:col>
      <xdr:colOff>476250</xdr:colOff>
      <xdr:row>29</xdr:row>
      <xdr:rowOff>104774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85724</xdr:rowOff>
    </xdr:from>
    <xdr:to>
      <xdr:col>3</xdr:col>
      <xdr:colOff>66676</xdr:colOff>
      <xdr:row>47</xdr:row>
      <xdr:rowOff>76199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323850</xdr:colOff>
      <xdr:row>37</xdr:row>
      <xdr:rowOff>114299</xdr:rowOff>
    </xdr:from>
    <xdr:to>
      <xdr:col>8</xdr:col>
      <xdr:colOff>533400</xdr:colOff>
      <xdr:row>47</xdr:row>
      <xdr:rowOff>95250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161925</xdr:colOff>
      <xdr:row>4</xdr:row>
      <xdr:rowOff>28574</xdr:rowOff>
    </xdr:from>
    <xdr:to>
      <xdr:col>11</xdr:col>
      <xdr:colOff>314325</xdr:colOff>
      <xdr:row>13</xdr:row>
      <xdr:rowOff>142874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4"/>
  <sheetViews>
    <sheetView tabSelected="1" topLeftCell="A6" zoomScale="90" zoomScaleNormal="90" workbookViewId="0">
      <selection activeCell="A10" sqref="A10"/>
    </sheetView>
  </sheetViews>
  <sheetFormatPr defaultRowHeight="15"/>
  <cols>
    <col min="1" max="1" width="14.5703125" bestFit="1" customWidth="1"/>
    <col min="2" max="2" width="19" bestFit="1" customWidth="1"/>
    <col min="3" max="3" width="15.140625" bestFit="1" customWidth="1"/>
    <col min="4" max="4" width="10.42578125" bestFit="1" customWidth="1"/>
    <col min="5" max="5" width="22.28515625" bestFit="1" customWidth="1"/>
    <col min="6" max="6" width="11.28515625" bestFit="1" customWidth="1"/>
    <col min="7" max="7" width="9.42578125" bestFit="1" customWidth="1"/>
    <col min="8" max="8" width="16.5703125" bestFit="1" customWidth="1"/>
    <col min="9" max="9" width="13.5703125" bestFit="1" customWidth="1"/>
    <col min="10" max="10" width="13.7109375" bestFit="1" customWidth="1"/>
    <col min="11" max="11" width="16.140625" bestFit="1" customWidth="1"/>
    <col min="12" max="12" width="15.28515625" bestFit="1" customWidth="1"/>
  </cols>
  <sheetData>
    <row r="1" spans="1:12" ht="15" customHeight="1">
      <c r="A1" s="108" t="s">
        <v>190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ht="55.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>
      <c r="A3" s="109" t="s">
        <v>1</v>
      </c>
      <c r="B3" s="109" t="s">
        <v>173</v>
      </c>
      <c r="C3" s="109" t="s">
        <v>174</v>
      </c>
      <c r="D3" s="110" t="s">
        <v>175</v>
      </c>
      <c r="E3" s="110" t="s">
        <v>176</v>
      </c>
      <c r="F3" s="106" t="s">
        <v>177</v>
      </c>
      <c r="G3" s="106"/>
      <c r="H3" s="106"/>
      <c r="I3" s="106" t="s">
        <v>178</v>
      </c>
      <c r="J3" s="106"/>
      <c r="K3" s="106"/>
      <c r="L3" s="32" t="s">
        <v>179</v>
      </c>
    </row>
    <row r="4" spans="1:12">
      <c r="A4" s="109"/>
      <c r="B4" s="109"/>
      <c r="C4" s="109"/>
      <c r="D4" s="110"/>
      <c r="E4" s="110"/>
      <c r="F4" s="32" t="s">
        <v>180</v>
      </c>
      <c r="G4" s="32" t="s">
        <v>181</v>
      </c>
      <c r="H4" s="32" t="s">
        <v>182</v>
      </c>
      <c r="I4" s="32" t="s">
        <v>183</v>
      </c>
      <c r="J4" s="32" t="s">
        <v>184</v>
      </c>
      <c r="K4" s="32" t="s">
        <v>185</v>
      </c>
      <c r="L4" s="32" t="s">
        <v>186</v>
      </c>
    </row>
    <row r="5" spans="1:12" ht="15.75">
      <c r="A5" s="107" t="s">
        <v>270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</row>
    <row r="6" spans="1:12" ht="15.75">
      <c r="A6" s="48" t="s">
        <v>187</v>
      </c>
      <c r="B6" s="33" t="s">
        <v>188</v>
      </c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>
      <c r="A7" s="34"/>
      <c r="B7" s="34"/>
      <c r="C7" s="34"/>
      <c r="D7" s="35"/>
      <c r="E7" s="35"/>
      <c r="F7" s="34"/>
      <c r="G7" s="34"/>
      <c r="H7" s="34"/>
      <c r="I7" s="34"/>
      <c r="J7" s="34"/>
      <c r="K7" s="34"/>
      <c r="L7" s="34"/>
    </row>
    <row r="8" spans="1:12" ht="15.75">
      <c r="A8" s="95"/>
      <c r="B8" s="96"/>
      <c r="C8" s="96"/>
      <c r="D8" s="97"/>
      <c r="E8" s="97"/>
      <c r="F8" s="98">
        <v>43800</v>
      </c>
      <c r="G8" s="99"/>
      <c r="H8" s="99"/>
      <c r="I8" s="100"/>
      <c r="J8" s="100"/>
      <c r="K8" s="100"/>
      <c r="L8" s="100"/>
    </row>
    <row r="10" spans="1:12">
      <c r="A10" s="36">
        <v>43812</v>
      </c>
      <c r="B10" s="37" t="s">
        <v>195</v>
      </c>
      <c r="C10" s="38" t="s">
        <v>14</v>
      </c>
      <c r="D10" s="39">
        <v>1000</v>
      </c>
      <c r="E10" s="40">
        <v>1617</v>
      </c>
      <c r="F10" s="40">
        <v>1633</v>
      </c>
      <c r="G10" s="40">
        <v>0</v>
      </c>
      <c r="H10" s="37">
        <v>0</v>
      </c>
      <c r="I10" s="37">
        <f t="shared" ref="I10:I13" si="0">(F10-E10)*D10</f>
        <v>16000</v>
      </c>
      <c r="J10" s="37">
        <v>0</v>
      </c>
      <c r="K10" s="37">
        <v>0</v>
      </c>
      <c r="L10" s="78">
        <f t="shared" ref="L10" si="1">I10+J10+K10</f>
        <v>16000</v>
      </c>
    </row>
    <row r="11" spans="1:12">
      <c r="A11" s="36">
        <v>43812</v>
      </c>
      <c r="B11" s="37" t="s">
        <v>246</v>
      </c>
      <c r="C11" s="38" t="s">
        <v>14</v>
      </c>
      <c r="D11" s="39">
        <v>2000</v>
      </c>
      <c r="E11" s="40">
        <v>502</v>
      </c>
      <c r="F11" s="40">
        <v>507</v>
      </c>
      <c r="G11" s="40">
        <v>0</v>
      </c>
      <c r="H11" s="37">
        <v>0</v>
      </c>
      <c r="I11" s="37">
        <f t="shared" si="0"/>
        <v>10000</v>
      </c>
      <c r="J11" s="37">
        <v>0</v>
      </c>
      <c r="K11" s="37">
        <v>0</v>
      </c>
      <c r="L11" s="78">
        <f t="shared" ref="L11" si="2">I11+J11+K11</f>
        <v>10000</v>
      </c>
    </row>
    <row r="12" spans="1:12">
      <c r="A12" s="36">
        <v>43811</v>
      </c>
      <c r="B12" s="37" t="s">
        <v>199</v>
      </c>
      <c r="C12" s="38" t="s">
        <v>14</v>
      </c>
      <c r="D12" s="39">
        <v>1000</v>
      </c>
      <c r="E12" s="40">
        <v>1696</v>
      </c>
      <c r="F12" s="40">
        <v>1710</v>
      </c>
      <c r="G12" s="40">
        <v>1720</v>
      </c>
      <c r="H12" s="37">
        <v>0</v>
      </c>
      <c r="I12" s="37">
        <f t="shared" si="0"/>
        <v>14000</v>
      </c>
      <c r="J12" s="37">
        <f t="shared" ref="J12" si="3">SUM(G12-F12)*D12</f>
        <v>10000</v>
      </c>
      <c r="K12" s="37">
        <v>0</v>
      </c>
      <c r="L12" s="78">
        <f t="shared" ref="L12" si="4">I12+J12+K12</f>
        <v>24000</v>
      </c>
    </row>
    <row r="13" spans="1:12">
      <c r="A13" s="36">
        <v>43810</v>
      </c>
      <c r="B13" s="37" t="s">
        <v>256</v>
      </c>
      <c r="C13" s="38" t="s">
        <v>14</v>
      </c>
      <c r="D13" s="39">
        <v>1000</v>
      </c>
      <c r="E13" s="40">
        <v>1825</v>
      </c>
      <c r="F13" s="40">
        <v>1838</v>
      </c>
      <c r="G13" s="40">
        <v>0</v>
      </c>
      <c r="H13" s="37">
        <v>0</v>
      </c>
      <c r="I13" s="37">
        <f t="shared" ref="I13" si="5">(F13-E13)*D13</f>
        <v>13000</v>
      </c>
      <c r="J13" s="37">
        <v>0</v>
      </c>
      <c r="K13" s="37">
        <v>0</v>
      </c>
      <c r="L13" s="78">
        <f t="shared" ref="L13" si="6">I13+J13+K13</f>
        <v>13000</v>
      </c>
    </row>
    <row r="14" spans="1:12">
      <c r="A14" s="36">
        <v>43809</v>
      </c>
      <c r="B14" s="37" t="s">
        <v>208</v>
      </c>
      <c r="C14" s="38" t="s">
        <v>12</v>
      </c>
      <c r="D14" s="39">
        <v>1000</v>
      </c>
      <c r="E14" s="40">
        <v>1390</v>
      </c>
      <c r="F14" s="40">
        <v>1375</v>
      </c>
      <c r="G14" s="40">
        <v>0</v>
      </c>
      <c r="H14" s="37">
        <v>0</v>
      </c>
      <c r="I14" s="37">
        <f>(E14-F14)*D14</f>
        <v>15000</v>
      </c>
      <c r="J14" s="37">
        <v>0</v>
      </c>
      <c r="K14" s="37">
        <v>0</v>
      </c>
      <c r="L14" s="78">
        <f t="shared" ref="L14:L15" si="7">SUM(I14:K14)</f>
        <v>15000</v>
      </c>
    </row>
    <row r="15" spans="1:12">
      <c r="A15" s="36">
        <v>43808</v>
      </c>
      <c r="B15" s="37" t="s">
        <v>287</v>
      </c>
      <c r="C15" s="38" t="s">
        <v>14</v>
      </c>
      <c r="D15" s="39">
        <v>2000</v>
      </c>
      <c r="E15" s="40">
        <v>571</v>
      </c>
      <c r="F15" s="40">
        <v>565</v>
      </c>
      <c r="G15" s="40">
        <v>8830</v>
      </c>
      <c r="H15" s="37">
        <v>0</v>
      </c>
      <c r="I15" s="37">
        <f t="shared" ref="I15" si="8">SUM(F15-E15)*D15</f>
        <v>-12000</v>
      </c>
      <c r="J15" s="37">
        <v>0</v>
      </c>
      <c r="K15" s="37">
        <v>0</v>
      </c>
      <c r="L15" s="78">
        <f t="shared" si="7"/>
        <v>-12000</v>
      </c>
    </row>
    <row r="16" spans="1:12">
      <c r="A16" s="36">
        <v>43805</v>
      </c>
      <c r="B16" s="37" t="s">
        <v>242</v>
      </c>
      <c r="C16" s="38" t="s">
        <v>12</v>
      </c>
      <c r="D16" s="39">
        <v>250</v>
      </c>
      <c r="E16" s="40">
        <v>8900</v>
      </c>
      <c r="F16" s="40">
        <v>8860</v>
      </c>
      <c r="G16" s="40">
        <v>0</v>
      </c>
      <c r="H16" s="37">
        <v>0</v>
      </c>
      <c r="I16" s="37">
        <f>(E16-F16)*D16</f>
        <v>10000</v>
      </c>
      <c r="J16" s="37">
        <v>0</v>
      </c>
      <c r="K16" s="37">
        <v>0</v>
      </c>
      <c r="L16" s="78">
        <f t="shared" ref="L16" si="9">I16+J16+K16</f>
        <v>10000</v>
      </c>
    </row>
    <row r="17" spans="1:12">
      <c r="A17" s="36">
        <v>43804</v>
      </c>
      <c r="B17" s="37" t="s">
        <v>199</v>
      </c>
      <c r="C17" s="38" t="s">
        <v>14</v>
      </c>
      <c r="D17" s="39">
        <v>1000</v>
      </c>
      <c r="E17" s="40">
        <v>1651</v>
      </c>
      <c r="F17" s="40">
        <v>1651</v>
      </c>
      <c r="G17" s="40">
        <v>0</v>
      </c>
      <c r="H17" s="37">
        <v>0</v>
      </c>
      <c r="I17" s="37">
        <f t="shared" ref="I17" si="10">(F17-E17)*D17</f>
        <v>0</v>
      </c>
      <c r="J17" s="37">
        <v>0</v>
      </c>
      <c r="K17" s="37">
        <v>0</v>
      </c>
      <c r="L17" s="78">
        <f t="shared" ref="L17" si="11">I17+J17+K17</f>
        <v>0</v>
      </c>
    </row>
    <row r="18" spans="1:12">
      <c r="A18" s="36">
        <v>43803</v>
      </c>
      <c r="B18" s="37" t="s">
        <v>244</v>
      </c>
      <c r="C18" s="38" t="s">
        <v>14</v>
      </c>
      <c r="D18" s="39">
        <v>1000</v>
      </c>
      <c r="E18" s="40">
        <v>1550</v>
      </c>
      <c r="F18" s="40">
        <v>1535</v>
      </c>
      <c r="G18" s="40">
        <v>0</v>
      </c>
      <c r="H18" s="37">
        <v>0</v>
      </c>
      <c r="I18" s="37">
        <f t="shared" ref="I18" si="12">(F18-E18)*D18</f>
        <v>-15000</v>
      </c>
      <c r="J18" s="37">
        <v>0</v>
      </c>
      <c r="K18" s="37">
        <v>0</v>
      </c>
      <c r="L18" s="78">
        <f t="shared" ref="L18" si="13">I18+J18+K18</f>
        <v>-15000</v>
      </c>
    </row>
    <row r="19" spans="1:12">
      <c r="A19" s="36">
        <v>43802</v>
      </c>
      <c r="B19" s="37" t="s">
        <v>199</v>
      </c>
      <c r="C19" s="38" t="s">
        <v>14</v>
      </c>
      <c r="D19" s="39">
        <v>1000</v>
      </c>
      <c r="E19" s="40">
        <v>1639</v>
      </c>
      <c r="F19" s="40">
        <v>1648</v>
      </c>
      <c r="G19" s="40">
        <v>0</v>
      </c>
      <c r="H19" s="37">
        <v>0</v>
      </c>
      <c r="I19" s="37">
        <f t="shared" ref="I19" si="14">(F19-E19)*D19</f>
        <v>9000</v>
      </c>
      <c r="J19" s="37">
        <v>0</v>
      </c>
      <c r="K19" s="37">
        <v>0</v>
      </c>
      <c r="L19" s="78">
        <f t="shared" ref="L19" si="15">I19+J19+K19</f>
        <v>9000</v>
      </c>
    </row>
    <row r="20" spans="1:12">
      <c r="A20" s="36">
        <v>43801</v>
      </c>
      <c r="B20" s="37" t="s">
        <v>199</v>
      </c>
      <c r="C20" s="38" t="s">
        <v>14</v>
      </c>
      <c r="D20" s="39">
        <v>1000</v>
      </c>
      <c r="E20" s="40">
        <v>1635</v>
      </c>
      <c r="F20" s="40">
        <v>1643</v>
      </c>
      <c r="G20" s="40">
        <v>0</v>
      </c>
      <c r="H20" s="37">
        <v>0</v>
      </c>
      <c r="I20" s="37">
        <f t="shared" ref="I20" si="16">(F20-E20)*D20</f>
        <v>8000</v>
      </c>
      <c r="J20" s="37">
        <v>0</v>
      </c>
      <c r="K20" s="37">
        <v>0</v>
      </c>
      <c r="L20" s="78">
        <f t="shared" ref="L20" si="17">I20+J20+K20</f>
        <v>8000</v>
      </c>
    </row>
    <row r="22" spans="1:12">
      <c r="A22" s="89"/>
      <c r="B22" s="89"/>
      <c r="C22" s="89"/>
      <c r="D22" s="89"/>
      <c r="E22" s="89"/>
      <c r="F22" s="89"/>
      <c r="G22" s="89"/>
      <c r="H22" s="58"/>
      <c r="I22" s="59">
        <f>SUM(I10:I20)</f>
        <v>68000</v>
      </c>
      <c r="J22" s="58"/>
      <c r="K22" s="58" t="s">
        <v>93</v>
      </c>
      <c r="L22" s="59">
        <f>SUM(L10:L20)</f>
        <v>78000</v>
      </c>
    </row>
    <row r="23" spans="1:12">
      <c r="A23" s="90">
        <v>43770</v>
      </c>
      <c r="B23" s="91"/>
      <c r="C23" s="91"/>
      <c r="D23" s="91"/>
      <c r="E23" s="91"/>
      <c r="F23" s="91"/>
      <c r="G23" s="40"/>
      <c r="H23" s="37"/>
      <c r="I23" s="37"/>
      <c r="J23" s="37"/>
      <c r="K23" s="37"/>
      <c r="L23" s="78"/>
    </row>
    <row r="24" spans="1:12">
      <c r="A24" s="79" t="s">
        <v>228</v>
      </c>
      <c r="B24" s="80" t="s">
        <v>229</v>
      </c>
      <c r="C24" s="57" t="s">
        <v>230</v>
      </c>
      <c r="D24" s="81" t="s">
        <v>231</v>
      </c>
      <c r="E24" s="81" t="s">
        <v>232</v>
      </c>
      <c r="F24" s="57" t="s">
        <v>222</v>
      </c>
      <c r="G24" s="40"/>
      <c r="H24" s="37"/>
      <c r="I24" s="37"/>
      <c r="J24" s="37"/>
      <c r="K24" s="37"/>
      <c r="L24" s="37"/>
    </row>
    <row r="25" spans="1:12">
      <c r="A25" s="92" t="s">
        <v>286</v>
      </c>
      <c r="B25" s="93">
        <v>2</v>
      </c>
      <c r="C25" s="37">
        <f>SUM(A25-B25)</f>
        <v>28</v>
      </c>
      <c r="D25" s="94">
        <v>7</v>
      </c>
      <c r="E25" s="37">
        <f>SUM(C25-D25)</f>
        <v>21</v>
      </c>
      <c r="F25" s="37">
        <f>E25*100/C25</f>
        <v>75</v>
      </c>
      <c r="G25" s="40"/>
      <c r="H25" s="37"/>
      <c r="I25" s="37"/>
      <c r="J25" s="37"/>
      <c r="K25" s="37"/>
      <c r="L25" s="37"/>
    </row>
    <row r="26" spans="1:12" ht="15.75">
      <c r="A26" s="95"/>
      <c r="B26" s="96"/>
      <c r="C26" s="96"/>
      <c r="D26" s="97"/>
      <c r="E26" s="97"/>
      <c r="F26" s="98">
        <v>43770</v>
      </c>
      <c r="G26" s="99"/>
      <c r="H26" s="99"/>
      <c r="I26" s="100"/>
      <c r="J26" s="100"/>
      <c r="K26" s="100"/>
      <c r="L26" s="100"/>
    </row>
    <row r="27" spans="1:12">
      <c r="A27" s="36">
        <v>43798</v>
      </c>
      <c r="B27" s="37" t="s">
        <v>208</v>
      </c>
      <c r="C27" s="38" t="s">
        <v>12</v>
      </c>
      <c r="D27" s="39">
        <v>1000</v>
      </c>
      <c r="E27" s="40">
        <v>1440</v>
      </c>
      <c r="F27" s="40">
        <v>1433</v>
      </c>
      <c r="G27" s="40">
        <v>0</v>
      </c>
      <c r="H27" s="37">
        <v>0</v>
      </c>
      <c r="I27" s="37">
        <f>(E27-F27)*D27</f>
        <v>7000</v>
      </c>
      <c r="J27" s="37">
        <v>0</v>
      </c>
      <c r="K27" s="37">
        <v>0</v>
      </c>
      <c r="L27" s="78">
        <f t="shared" ref="L27" si="18">I27+J27+K27</f>
        <v>7000</v>
      </c>
    </row>
    <row r="28" spans="1:12">
      <c r="A28" s="36">
        <v>43797</v>
      </c>
      <c r="B28" s="37" t="s">
        <v>244</v>
      </c>
      <c r="C28" s="38" t="s">
        <v>14</v>
      </c>
      <c r="D28" s="39">
        <v>1000</v>
      </c>
      <c r="E28" s="40">
        <v>1555</v>
      </c>
      <c r="F28" s="40">
        <v>1565</v>
      </c>
      <c r="G28" s="40">
        <v>1575</v>
      </c>
      <c r="H28" s="37">
        <v>0</v>
      </c>
      <c r="I28" s="37">
        <f t="shared" ref="I28" si="19">(F28-E28)*D28</f>
        <v>10000</v>
      </c>
      <c r="J28" s="37">
        <f t="shared" ref="J28" si="20">SUM(G28-F28)*D28</f>
        <v>10000</v>
      </c>
      <c r="K28" s="37">
        <v>0</v>
      </c>
      <c r="L28" s="78">
        <f t="shared" ref="L28:L29" si="21">I28+J28+K28</f>
        <v>20000</v>
      </c>
    </row>
    <row r="29" spans="1:12">
      <c r="A29" s="36">
        <v>43797</v>
      </c>
      <c r="B29" s="37" t="s">
        <v>285</v>
      </c>
      <c r="C29" s="38" t="s">
        <v>14</v>
      </c>
      <c r="D29" s="39">
        <v>1000</v>
      </c>
      <c r="E29" s="40">
        <v>1440</v>
      </c>
      <c r="F29" s="40">
        <v>1428</v>
      </c>
      <c r="G29" s="40">
        <v>0</v>
      </c>
      <c r="H29" s="37">
        <v>0</v>
      </c>
      <c r="I29" s="37">
        <f t="shared" ref="I29" si="22">(F29-E29)*D29</f>
        <v>-12000</v>
      </c>
      <c r="J29" s="37">
        <v>0</v>
      </c>
      <c r="K29" s="37">
        <v>0</v>
      </c>
      <c r="L29" s="78">
        <f t="shared" si="21"/>
        <v>-12000</v>
      </c>
    </row>
    <row r="30" spans="1:12">
      <c r="A30" s="36">
        <v>43796</v>
      </c>
      <c r="B30" s="37" t="s">
        <v>218</v>
      </c>
      <c r="C30" s="38" t="s">
        <v>14</v>
      </c>
      <c r="D30" s="39">
        <v>1000</v>
      </c>
      <c r="E30" s="40">
        <v>1495</v>
      </c>
      <c r="F30" s="40">
        <v>1505</v>
      </c>
      <c r="G30" s="40">
        <v>1515</v>
      </c>
      <c r="H30" s="37">
        <v>0</v>
      </c>
      <c r="I30" s="37">
        <f t="shared" ref="I30" si="23">(F30-E30)*D30</f>
        <v>10000</v>
      </c>
      <c r="J30" s="37">
        <f t="shared" ref="J30:J32" si="24">SUM(G30-F30)*D30</f>
        <v>10000</v>
      </c>
      <c r="K30" s="37">
        <v>0</v>
      </c>
      <c r="L30" s="78">
        <f t="shared" ref="L30" si="25">I30+J30+K30</f>
        <v>20000</v>
      </c>
    </row>
    <row r="31" spans="1:12">
      <c r="A31" s="36">
        <v>43795</v>
      </c>
      <c r="B31" s="37" t="s">
        <v>259</v>
      </c>
      <c r="C31" s="38" t="s">
        <v>14</v>
      </c>
      <c r="D31" s="39">
        <v>250</v>
      </c>
      <c r="E31" s="40">
        <v>4146</v>
      </c>
      <c r="F31" s="40">
        <v>4140</v>
      </c>
      <c r="G31" s="40">
        <v>0</v>
      </c>
      <c r="H31" s="37">
        <v>0</v>
      </c>
      <c r="I31" s="37">
        <f t="shared" ref="I31" si="26">(F31-E31)*D31</f>
        <v>-1500</v>
      </c>
      <c r="J31" s="37">
        <v>0</v>
      </c>
      <c r="K31" s="37">
        <v>0</v>
      </c>
      <c r="L31" s="78">
        <f t="shared" ref="L31" si="27">I31+J31+K31</f>
        <v>-1500</v>
      </c>
    </row>
    <row r="32" spans="1:12">
      <c r="A32" s="36">
        <v>43794</v>
      </c>
      <c r="B32" s="37" t="s">
        <v>255</v>
      </c>
      <c r="C32" s="38" t="s">
        <v>14</v>
      </c>
      <c r="D32" s="39">
        <v>1000</v>
      </c>
      <c r="E32" s="40">
        <v>2267</v>
      </c>
      <c r="F32" s="40">
        <v>2285</v>
      </c>
      <c r="G32" s="40">
        <v>2297</v>
      </c>
      <c r="H32" s="37">
        <v>0</v>
      </c>
      <c r="I32" s="37">
        <f t="shared" ref="I32" si="28">(F32-E32)*D32</f>
        <v>18000</v>
      </c>
      <c r="J32" s="37">
        <f t="shared" si="24"/>
        <v>12000</v>
      </c>
      <c r="K32" s="37">
        <v>0</v>
      </c>
      <c r="L32" s="78">
        <f t="shared" ref="L32" si="29">I32+J32+K32</f>
        <v>30000</v>
      </c>
    </row>
    <row r="33" spans="1:12">
      <c r="A33" s="36">
        <v>43794</v>
      </c>
      <c r="B33" s="37" t="s">
        <v>284</v>
      </c>
      <c r="C33" s="38" t="s">
        <v>14</v>
      </c>
      <c r="D33" s="39">
        <v>2000</v>
      </c>
      <c r="E33" s="40">
        <v>595</v>
      </c>
      <c r="F33" s="40">
        <v>599</v>
      </c>
      <c r="G33" s="40">
        <v>0</v>
      </c>
      <c r="H33" s="37">
        <v>0</v>
      </c>
      <c r="I33" s="37">
        <f t="shared" ref="I33" si="30">(F33-E33)*D33</f>
        <v>8000</v>
      </c>
      <c r="J33" s="37">
        <v>0</v>
      </c>
      <c r="K33" s="37">
        <v>0</v>
      </c>
      <c r="L33" s="78">
        <f t="shared" ref="L33" si="31">I33+J33+K33</f>
        <v>8000</v>
      </c>
    </row>
    <row r="34" spans="1:12">
      <c r="A34" s="36">
        <v>43791</v>
      </c>
      <c r="B34" s="37" t="s">
        <v>202</v>
      </c>
      <c r="C34" s="38" t="s">
        <v>14</v>
      </c>
      <c r="D34" s="39">
        <v>1000</v>
      </c>
      <c r="E34" s="40">
        <v>1810</v>
      </c>
      <c r="F34" s="40">
        <v>1825</v>
      </c>
      <c r="G34" s="40">
        <v>0</v>
      </c>
      <c r="H34" s="37">
        <v>0</v>
      </c>
      <c r="I34" s="37">
        <f t="shared" ref="I34" si="32">(F34-E34)*D34</f>
        <v>15000</v>
      </c>
      <c r="J34" s="37">
        <v>0</v>
      </c>
      <c r="K34" s="37">
        <v>0</v>
      </c>
      <c r="L34" s="78">
        <f t="shared" ref="L34" si="33">I34+J34+K34</f>
        <v>15000</v>
      </c>
    </row>
    <row r="35" spans="1:12">
      <c r="A35" s="36">
        <v>43790</v>
      </c>
      <c r="B35" s="37" t="s">
        <v>195</v>
      </c>
      <c r="C35" s="38" t="s">
        <v>14</v>
      </c>
      <c r="D35" s="39">
        <v>1000</v>
      </c>
      <c r="E35" s="40">
        <v>1606</v>
      </c>
      <c r="F35" s="40">
        <v>1612</v>
      </c>
      <c r="G35" s="40">
        <v>0</v>
      </c>
      <c r="H35" s="37">
        <v>0</v>
      </c>
      <c r="I35" s="37">
        <f t="shared" ref="I35" si="34">(F35-E35)*D35</f>
        <v>6000</v>
      </c>
      <c r="J35" s="37">
        <v>0</v>
      </c>
      <c r="K35" s="37">
        <v>0</v>
      </c>
      <c r="L35" s="78">
        <f t="shared" ref="L35" si="35">I35+J35+K35</f>
        <v>6000</v>
      </c>
    </row>
    <row r="36" spans="1:12">
      <c r="A36" s="36">
        <v>43789</v>
      </c>
      <c r="B36" s="37" t="s">
        <v>206</v>
      </c>
      <c r="C36" s="38" t="s">
        <v>14</v>
      </c>
      <c r="D36" s="39">
        <v>1000</v>
      </c>
      <c r="E36" s="40">
        <v>1278</v>
      </c>
      <c r="F36" s="40">
        <v>1274</v>
      </c>
      <c r="G36" s="40">
        <v>0</v>
      </c>
      <c r="H36" s="37">
        <v>0</v>
      </c>
      <c r="I36" s="37">
        <f t="shared" ref="I36:I38" si="36">(F36-E36)*D36</f>
        <v>-4000</v>
      </c>
      <c r="J36" s="37">
        <v>0</v>
      </c>
      <c r="K36" s="37">
        <v>0</v>
      </c>
      <c r="L36" s="78">
        <f t="shared" ref="L36:L38" si="37">I36+J36+K36</f>
        <v>-4000</v>
      </c>
    </row>
    <row r="37" spans="1:12">
      <c r="A37" s="36">
        <v>43789</v>
      </c>
      <c r="B37" s="37" t="s">
        <v>283</v>
      </c>
      <c r="C37" s="38" t="s">
        <v>14</v>
      </c>
      <c r="D37" s="39">
        <v>1000</v>
      </c>
      <c r="E37" s="40">
        <v>364</v>
      </c>
      <c r="F37" s="40">
        <v>357</v>
      </c>
      <c r="G37" s="40">
        <v>0</v>
      </c>
      <c r="H37" s="37">
        <v>0</v>
      </c>
      <c r="I37" s="37">
        <f t="shared" si="36"/>
        <v>-7000</v>
      </c>
      <c r="J37" s="37">
        <v>0</v>
      </c>
      <c r="K37" s="37">
        <v>0</v>
      </c>
      <c r="L37" s="78">
        <f t="shared" si="37"/>
        <v>-7000</v>
      </c>
    </row>
    <row r="38" spans="1:12">
      <c r="A38" s="36">
        <v>43789</v>
      </c>
      <c r="B38" s="37" t="s">
        <v>280</v>
      </c>
      <c r="C38" s="38" t="s">
        <v>14</v>
      </c>
      <c r="D38" s="39">
        <v>1000</v>
      </c>
      <c r="E38" s="40">
        <v>798</v>
      </c>
      <c r="F38" s="40">
        <v>788</v>
      </c>
      <c r="G38" s="40">
        <v>0</v>
      </c>
      <c r="H38" s="37">
        <v>0</v>
      </c>
      <c r="I38" s="37">
        <f t="shared" si="36"/>
        <v>-10000</v>
      </c>
      <c r="J38" s="37">
        <v>0</v>
      </c>
      <c r="K38" s="37">
        <v>0</v>
      </c>
      <c r="L38" s="78">
        <f t="shared" si="37"/>
        <v>-10000</v>
      </c>
    </row>
    <row r="39" spans="1:12">
      <c r="A39" s="36">
        <v>43788</v>
      </c>
      <c r="B39" s="37" t="s">
        <v>267</v>
      </c>
      <c r="C39" s="38" t="s">
        <v>14</v>
      </c>
      <c r="D39" s="39">
        <v>1000</v>
      </c>
      <c r="E39" s="40">
        <v>1450</v>
      </c>
      <c r="F39" s="40">
        <v>1463</v>
      </c>
      <c r="G39" s="40">
        <v>1470</v>
      </c>
      <c r="H39" s="37">
        <v>0</v>
      </c>
      <c r="I39" s="37">
        <f t="shared" ref="I39" si="38">(F39-E39)*D39</f>
        <v>13000</v>
      </c>
      <c r="J39" s="37">
        <f t="shared" ref="J39" si="39">SUM(G39-F39)*D39</f>
        <v>7000</v>
      </c>
      <c r="K39" s="37">
        <v>0</v>
      </c>
      <c r="L39" s="78">
        <f t="shared" ref="L39" si="40">I39+J39+K39</f>
        <v>20000</v>
      </c>
    </row>
    <row r="40" spans="1:12">
      <c r="A40" s="36">
        <v>43788</v>
      </c>
      <c r="B40" s="37" t="s">
        <v>282</v>
      </c>
      <c r="C40" s="38" t="s">
        <v>14</v>
      </c>
      <c r="D40" s="39">
        <v>1000</v>
      </c>
      <c r="E40" s="40">
        <v>1040</v>
      </c>
      <c r="F40" s="40">
        <v>1050</v>
      </c>
      <c r="G40" s="40">
        <v>1058</v>
      </c>
      <c r="H40" s="37">
        <v>0</v>
      </c>
      <c r="I40" s="37">
        <f t="shared" ref="I40" si="41">(F40-E40)*D40</f>
        <v>10000</v>
      </c>
      <c r="J40" s="37">
        <f t="shared" ref="J40" si="42">SUM(G40-F40)*D40</f>
        <v>8000</v>
      </c>
      <c r="K40" s="37">
        <v>0</v>
      </c>
      <c r="L40" s="78">
        <f t="shared" ref="L40" si="43">I40+J40+K40</f>
        <v>18000</v>
      </c>
    </row>
    <row r="41" spans="1:12">
      <c r="A41" s="36">
        <v>43787</v>
      </c>
      <c r="B41" s="37" t="s">
        <v>280</v>
      </c>
      <c r="C41" s="38" t="s">
        <v>14</v>
      </c>
      <c r="D41" s="39">
        <v>1000</v>
      </c>
      <c r="E41" s="40">
        <v>782</v>
      </c>
      <c r="F41" s="40">
        <v>793</v>
      </c>
      <c r="G41" s="40">
        <v>0</v>
      </c>
      <c r="H41" s="37">
        <v>0</v>
      </c>
      <c r="I41" s="37">
        <f t="shared" ref="I41:I43" si="44">(F41-E41)*D41</f>
        <v>11000</v>
      </c>
      <c r="J41" s="37">
        <v>0</v>
      </c>
      <c r="K41" s="37">
        <v>0</v>
      </c>
      <c r="L41" s="78">
        <f t="shared" ref="L41:L43" si="45">I41+J41+K41</f>
        <v>11000</v>
      </c>
    </row>
    <row r="42" spans="1:12">
      <c r="A42" s="36">
        <v>43787</v>
      </c>
      <c r="B42" s="37" t="s">
        <v>281</v>
      </c>
      <c r="C42" s="38" t="s">
        <v>14</v>
      </c>
      <c r="D42" s="39">
        <v>1000</v>
      </c>
      <c r="E42" s="40">
        <v>409</v>
      </c>
      <c r="F42" s="40">
        <v>409</v>
      </c>
      <c r="G42" s="40">
        <v>0</v>
      </c>
      <c r="H42" s="37">
        <v>0</v>
      </c>
      <c r="I42" s="37">
        <v>0</v>
      </c>
      <c r="J42" s="37">
        <v>0</v>
      </c>
      <c r="K42" s="37">
        <v>0</v>
      </c>
      <c r="L42" s="78">
        <f t="shared" si="45"/>
        <v>0</v>
      </c>
    </row>
    <row r="43" spans="1:12">
      <c r="A43" s="36">
        <v>43784</v>
      </c>
      <c r="B43" s="37" t="s">
        <v>206</v>
      </c>
      <c r="C43" s="38" t="s">
        <v>14</v>
      </c>
      <c r="D43" s="39">
        <v>1000</v>
      </c>
      <c r="E43" s="40">
        <v>1283</v>
      </c>
      <c r="F43" s="40">
        <v>1279</v>
      </c>
      <c r="G43" s="40">
        <v>0</v>
      </c>
      <c r="H43" s="37">
        <v>0</v>
      </c>
      <c r="I43" s="37">
        <f t="shared" si="44"/>
        <v>-4000</v>
      </c>
      <c r="J43" s="37">
        <v>0</v>
      </c>
      <c r="K43" s="37">
        <v>0</v>
      </c>
      <c r="L43" s="78">
        <f t="shared" si="45"/>
        <v>-4000</v>
      </c>
    </row>
    <row r="44" spans="1:12">
      <c r="A44" s="36">
        <v>43783</v>
      </c>
      <c r="B44" s="37" t="s">
        <v>206</v>
      </c>
      <c r="C44" s="38" t="s">
        <v>14</v>
      </c>
      <c r="D44" s="39">
        <v>1000</v>
      </c>
      <c r="E44" s="40">
        <v>1270</v>
      </c>
      <c r="F44" s="40">
        <v>1275</v>
      </c>
      <c r="G44" s="40">
        <v>0</v>
      </c>
      <c r="H44" s="37">
        <v>0</v>
      </c>
      <c r="I44" s="37">
        <f t="shared" ref="I44" si="46">(F44-E44)*D44</f>
        <v>5000</v>
      </c>
      <c r="J44" s="37">
        <v>0</v>
      </c>
      <c r="K44" s="37">
        <v>0</v>
      </c>
      <c r="L44" s="78">
        <f t="shared" ref="L44" si="47">I44+J44+K44</f>
        <v>5000</v>
      </c>
    </row>
    <row r="45" spans="1:12">
      <c r="A45" s="36">
        <v>43782</v>
      </c>
      <c r="B45" s="37" t="s">
        <v>278</v>
      </c>
      <c r="C45" s="38" t="s">
        <v>14</v>
      </c>
      <c r="D45" s="39">
        <v>250</v>
      </c>
      <c r="E45" s="40">
        <v>3180</v>
      </c>
      <c r="F45" s="40">
        <v>3150</v>
      </c>
      <c r="G45" s="40">
        <v>0</v>
      </c>
      <c r="H45" s="37">
        <v>0</v>
      </c>
      <c r="I45" s="37">
        <f t="shared" ref="I45" si="48">(F45-E45)*D45</f>
        <v>-7500</v>
      </c>
      <c r="J45" s="37">
        <v>0</v>
      </c>
      <c r="K45" s="37">
        <v>0</v>
      </c>
      <c r="L45" s="78">
        <f t="shared" ref="L45" si="49">I45+J45+K45</f>
        <v>-7500</v>
      </c>
    </row>
    <row r="46" spans="1:12">
      <c r="A46" s="36">
        <v>43782</v>
      </c>
      <c r="B46" s="37" t="s">
        <v>279</v>
      </c>
      <c r="C46" s="38" t="s">
        <v>14</v>
      </c>
      <c r="D46" s="39">
        <v>1000</v>
      </c>
      <c r="E46" s="40">
        <v>749</v>
      </c>
      <c r="F46" s="40">
        <v>740</v>
      </c>
      <c r="G46" s="40">
        <v>0</v>
      </c>
      <c r="H46" s="37">
        <v>0</v>
      </c>
      <c r="I46" s="37">
        <f t="shared" ref="I46" si="50">(F46-E46)*D46</f>
        <v>-9000</v>
      </c>
      <c r="J46" s="37">
        <v>0</v>
      </c>
      <c r="K46" s="37">
        <v>0</v>
      </c>
      <c r="L46" s="78">
        <f t="shared" ref="L46" si="51">I46+J46+K46</f>
        <v>-9000</v>
      </c>
    </row>
    <row r="47" spans="1:12">
      <c r="A47" s="36">
        <v>43780</v>
      </c>
      <c r="B47" s="37" t="s">
        <v>199</v>
      </c>
      <c r="C47" s="38" t="s">
        <v>14</v>
      </c>
      <c r="D47" s="39">
        <v>1000</v>
      </c>
      <c r="E47" s="40">
        <v>1613</v>
      </c>
      <c r="F47" s="40">
        <v>1619</v>
      </c>
      <c r="G47" s="40">
        <v>0</v>
      </c>
      <c r="H47" s="37">
        <v>0</v>
      </c>
      <c r="I47" s="37">
        <f t="shared" ref="I47:I53" si="52">(F47-E47)*D47</f>
        <v>6000</v>
      </c>
      <c r="J47" s="37">
        <v>0</v>
      </c>
      <c r="K47" s="37">
        <v>0</v>
      </c>
      <c r="L47" s="78">
        <f t="shared" ref="L47" si="53">I47+J47+K47</f>
        <v>6000</v>
      </c>
    </row>
    <row r="48" spans="1:12">
      <c r="A48" s="36">
        <v>43776</v>
      </c>
      <c r="B48" s="37" t="s">
        <v>241</v>
      </c>
      <c r="C48" s="38" t="s">
        <v>14</v>
      </c>
      <c r="D48" s="39">
        <v>1000</v>
      </c>
      <c r="E48" s="40">
        <v>1995</v>
      </c>
      <c r="F48" s="40">
        <v>2010</v>
      </c>
      <c r="G48" s="40">
        <v>0</v>
      </c>
      <c r="H48" s="37">
        <v>0</v>
      </c>
      <c r="I48" s="37">
        <f t="shared" si="52"/>
        <v>15000</v>
      </c>
      <c r="J48" s="37">
        <v>0</v>
      </c>
      <c r="K48" s="37">
        <v>0</v>
      </c>
      <c r="L48" s="78">
        <f t="shared" ref="L48" si="54">I48+J48+K48</f>
        <v>15000</v>
      </c>
    </row>
    <row r="49" spans="1:12">
      <c r="A49" s="36">
        <v>43776</v>
      </c>
      <c r="B49" s="37" t="s">
        <v>195</v>
      </c>
      <c r="C49" s="38" t="s">
        <v>14</v>
      </c>
      <c r="D49" s="39">
        <v>1000</v>
      </c>
      <c r="E49" s="40">
        <v>1593</v>
      </c>
      <c r="F49" s="40">
        <v>1603</v>
      </c>
      <c r="G49" s="40">
        <v>1613</v>
      </c>
      <c r="H49" s="37">
        <v>0</v>
      </c>
      <c r="I49" s="37">
        <f t="shared" si="52"/>
        <v>10000</v>
      </c>
      <c r="J49" s="37">
        <f t="shared" ref="J49" si="55">SUM(G49-F49)*D49</f>
        <v>10000</v>
      </c>
      <c r="K49" s="37">
        <v>0</v>
      </c>
      <c r="L49" s="78">
        <f t="shared" ref="L49" si="56">I49+J49+K49</f>
        <v>20000</v>
      </c>
    </row>
    <row r="50" spans="1:12">
      <c r="A50" s="36">
        <v>43775</v>
      </c>
      <c r="B50" s="37" t="s">
        <v>252</v>
      </c>
      <c r="C50" s="38" t="s">
        <v>14</v>
      </c>
      <c r="D50" s="39">
        <v>500</v>
      </c>
      <c r="E50" s="40">
        <v>2850</v>
      </c>
      <c r="F50" s="40">
        <v>2870</v>
      </c>
      <c r="G50" s="40">
        <v>0</v>
      </c>
      <c r="H50" s="37">
        <v>0</v>
      </c>
      <c r="I50" s="37">
        <f t="shared" si="52"/>
        <v>10000</v>
      </c>
      <c r="J50" s="37">
        <v>0</v>
      </c>
      <c r="K50" s="37">
        <v>0</v>
      </c>
      <c r="L50" s="78">
        <f t="shared" ref="L50" si="57">I50+J50+K50</f>
        <v>10000</v>
      </c>
    </row>
    <row r="51" spans="1:12">
      <c r="A51" s="36">
        <v>43775</v>
      </c>
      <c r="B51" s="37" t="s">
        <v>206</v>
      </c>
      <c r="C51" s="38" t="s">
        <v>14</v>
      </c>
      <c r="D51" s="39">
        <v>1000</v>
      </c>
      <c r="E51" s="40">
        <v>1250</v>
      </c>
      <c r="F51" s="40">
        <v>1255</v>
      </c>
      <c r="G51" s="40">
        <v>0</v>
      </c>
      <c r="H51" s="37">
        <v>0</v>
      </c>
      <c r="I51" s="37">
        <f t="shared" si="52"/>
        <v>5000</v>
      </c>
      <c r="J51" s="37">
        <v>0</v>
      </c>
      <c r="K51" s="37">
        <v>0</v>
      </c>
      <c r="L51" s="78">
        <f t="shared" ref="L51" si="58">I51+J51+K51</f>
        <v>5000</v>
      </c>
    </row>
    <row r="52" spans="1:12">
      <c r="A52" s="36">
        <v>43774</v>
      </c>
      <c r="B52" s="37" t="s">
        <v>253</v>
      </c>
      <c r="C52" s="38" t="s">
        <v>14</v>
      </c>
      <c r="D52" s="39">
        <v>500</v>
      </c>
      <c r="E52" s="40">
        <v>4220</v>
      </c>
      <c r="F52" s="40">
        <v>4245</v>
      </c>
      <c r="G52" s="40">
        <v>0</v>
      </c>
      <c r="H52" s="37">
        <v>0</v>
      </c>
      <c r="I52" s="37">
        <f t="shared" si="52"/>
        <v>12500</v>
      </c>
      <c r="J52" s="37">
        <v>0</v>
      </c>
      <c r="K52" s="37">
        <v>0</v>
      </c>
      <c r="L52" s="78">
        <f t="shared" ref="L52" si="59">I52+J52+K52</f>
        <v>12500</v>
      </c>
    </row>
    <row r="53" spans="1:12">
      <c r="A53" s="36">
        <v>43774</v>
      </c>
      <c r="B53" s="37" t="s">
        <v>278</v>
      </c>
      <c r="C53" s="38" t="s">
        <v>14</v>
      </c>
      <c r="D53" s="39">
        <v>500</v>
      </c>
      <c r="E53" s="40">
        <v>3005</v>
      </c>
      <c r="F53" s="40">
        <v>3025</v>
      </c>
      <c r="G53" s="40">
        <v>3050</v>
      </c>
      <c r="H53" s="37">
        <v>0</v>
      </c>
      <c r="I53" s="37">
        <f t="shared" si="52"/>
        <v>10000</v>
      </c>
      <c r="J53" s="37">
        <f t="shared" ref="J53" si="60">SUM(G53-F53)*D53</f>
        <v>12500</v>
      </c>
      <c r="K53" s="37">
        <v>0</v>
      </c>
      <c r="L53" s="78">
        <f t="shared" ref="L53" si="61">I53+J53+K53</f>
        <v>22500</v>
      </c>
    </row>
    <row r="54" spans="1:12">
      <c r="A54" s="36">
        <v>43773</v>
      </c>
      <c r="B54" s="37" t="s">
        <v>218</v>
      </c>
      <c r="C54" s="38" t="s">
        <v>14</v>
      </c>
      <c r="D54" s="39">
        <v>1000</v>
      </c>
      <c r="E54" s="40">
        <v>1580</v>
      </c>
      <c r="F54" s="40">
        <v>1590</v>
      </c>
      <c r="G54" s="40">
        <v>0</v>
      </c>
      <c r="H54" s="37">
        <v>0</v>
      </c>
      <c r="I54" s="37">
        <f t="shared" ref="I54" si="62">(F54-E54)*D54</f>
        <v>10000</v>
      </c>
      <c r="J54" s="37">
        <v>0</v>
      </c>
      <c r="K54" s="37">
        <v>0</v>
      </c>
      <c r="L54" s="78">
        <f t="shared" ref="L54" si="63">I54+J54+K54</f>
        <v>10000</v>
      </c>
    </row>
    <row r="55" spans="1:12">
      <c r="A55" s="36">
        <v>43770</v>
      </c>
      <c r="B55" s="37" t="s">
        <v>245</v>
      </c>
      <c r="C55" s="38" t="s">
        <v>14</v>
      </c>
      <c r="D55" s="39">
        <v>1000</v>
      </c>
      <c r="E55" s="40">
        <v>1245</v>
      </c>
      <c r="F55" s="40">
        <v>1245</v>
      </c>
      <c r="G55" s="40">
        <v>0</v>
      </c>
      <c r="H55" s="37">
        <v>0</v>
      </c>
      <c r="I55" s="37">
        <f t="shared" ref="I55" si="64">(F55-E55)*D55</f>
        <v>0</v>
      </c>
      <c r="J55" s="37">
        <v>0</v>
      </c>
      <c r="K55" s="37">
        <v>0</v>
      </c>
      <c r="L55" s="78">
        <f t="shared" ref="L55" si="65">I55+J55+K55</f>
        <v>0</v>
      </c>
    </row>
    <row r="56" spans="1:12">
      <c r="A56" s="36">
        <v>43770</v>
      </c>
      <c r="B56" s="37" t="s">
        <v>277</v>
      </c>
      <c r="C56" s="38" t="s">
        <v>14</v>
      </c>
      <c r="D56" s="39">
        <v>1000</v>
      </c>
      <c r="E56" s="40">
        <v>1750</v>
      </c>
      <c r="F56" s="40">
        <v>1765</v>
      </c>
      <c r="G56" s="40">
        <v>0</v>
      </c>
      <c r="H56" s="37">
        <v>0</v>
      </c>
      <c r="I56" s="37">
        <f t="shared" ref="I56" si="66">(F56-E56)*D56</f>
        <v>15000</v>
      </c>
      <c r="J56" s="37">
        <v>0</v>
      </c>
      <c r="K56" s="37">
        <v>0</v>
      </c>
      <c r="L56" s="78">
        <f t="shared" ref="L56" si="67">I56+J56+K56</f>
        <v>15000</v>
      </c>
    </row>
    <row r="57" spans="1:12">
      <c r="A57" s="89"/>
      <c r="B57" s="89"/>
      <c r="C57" s="89"/>
      <c r="D57" s="89"/>
      <c r="E57" s="89"/>
      <c r="F57" s="89"/>
      <c r="G57" s="89"/>
      <c r="H57" s="58"/>
      <c r="I57" s="59">
        <f>SUM(I27:I56)</f>
        <v>151500</v>
      </c>
      <c r="J57" s="58"/>
      <c r="K57" s="58" t="s">
        <v>93</v>
      </c>
      <c r="L57" s="59">
        <f>SUM(L27:L56)</f>
        <v>221000</v>
      </c>
    </row>
    <row r="58" spans="1:12">
      <c r="A58" s="90">
        <v>43709</v>
      </c>
      <c r="B58" s="91"/>
      <c r="C58" s="91"/>
      <c r="D58" s="91"/>
      <c r="E58" s="91"/>
      <c r="F58" s="91"/>
      <c r="G58" s="40"/>
      <c r="H58" s="37"/>
      <c r="I58" s="37"/>
      <c r="J58" s="37"/>
      <c r="K58" s="37"/>
      <c r="L58" s="78"/>
    </row>
    <row r="59" spans="1:12">
      <c r="A59" s="79" t="s">
        <v>228</v>
      </c>
      <c r="B59" s="80" t="s">
        <v>229</v>
      </c>
      <c r="C59" s="57" t="s">
        <v>230</v>
      </c>
      <c r="D59" s="81" t="s">
        <v>231</v>
      </c>
      <c r="E59" s="81" t="s">
        <v>232</v>
      </c>
      <c r="F59" s="57" t="s">
        <v>222</v>
      </c>
      <c r="G59" s="40"/>
      <c r="H59" s="37"/>
      <c r="I59" s="37"/>
      <c r="J59" s="37"/>
      <c r="K59" s="37"/>
      <c r="L59" s="37"/>
    </row>
    <row r="60" spans="1:12">
      <c r="A60" s="92" t="s">
        <v>261</v>
      </c>
      <c r="B60" s="93">
        <v>6</v>
      </c>
      <c r="C60" s="37">
        <f>SUM(A60-B60)</f>
        <v>25</v>
      </c>
      <c r="D60" s="94">
        <v>7</v>
      </c>
      <c r="E60" s="37">
        <f>SUM(C60-D60)</f>
        <v>18</v>
      </c>
      <c r="F60" s="37">
        <f>E60*100/C60</f>
        <v>72</v>
      </c>
      <c r="G60" s="40"/>
      <c r="H60" s="37"/>
      <c r="I60" s="37"/>
      <c r="J60" s="37"/>
      <c r="K60" s="37"/>
      <c r="L60" s="37"/>
    </row>
    <row r="61" spans="1:12" ht="15.75">
      <c r="A61" s="95"/>
      <c r="B61" s="96"/>
      <c r="C61" s="96"/>
      <c r="D61" s="97"/>
      <c r="E61" s="97"/>
      <c r="F61" s="98">
        <v>43739</v>
      </c>
      <c r="G61" s="99"/>
      <c r="H61" s="99"/>
      <c r="I61" s="100"/>
      <c r="J61" s="100"/>
      <c r="K61" s="100"/>
      <c r="L61" s="100"/>
    </row>
    <row r="62" spans="1:12">
      <c r="A62" s="36"/>
      <c r="B62" s="37"/>
      <c r="C62" s="38"/>
      <c r="D62" s="39"/>
      <c r="E62" s="40"/>
      <c r="F62" s="40"/>
      <c r="G62" s="40"/>
      <c r="H62" s="37"/>
      <c r="I62" s="37"/>
      <c r="J62" s="37"/>
      <c r="K62" s="37"/>
      <c r="L62" s="78"/>
    </row>
    <row r="63" spans="1:12">
      <c r="A63" s="36">
        <v>43769</v>
      </c>
      <c r="B63" s="37" t="s">
        <v>264</v>
      </c>
      <c r="C63" s="38" t="s">
        <v>14</v>
      </c>
      <c r="D63" s="39">
        <v>1000</v>
      </c>
      <c r="E63" s="40">
        <v>995</v>
      </c>
      <c r="F63" s="40">
        <v>1005</v>
      </c>
      <c r="G63" s="40">
        <v>1015</v>
      </c>
      <c r="H63" s="37">
        <v>0</v>
      </c>
      <c r="I63" s="37">
        <f t="shared" ref="I63" si="68">(F63-E63)*D63</f>
        <v>10000</v>
      </c>
      <c r="J63" s="37">
        <f t="shared" ref="J63" si="69">SUM(G63-F63)*D63</f>
        <v>10000</v>
      </c>
      <c r="K63" s="37">
        <v>0</v>
      </c>
      <c r="L63" s="78">
        <f t="shared" ref="L63" si="70">I63+J63+K63</f>
        <v>20000</v>
      </c>
    </row>
    <row r="64" spans="1:12">
      <c r="A64" s="36">
        <v>43768</v>
      </c>
      <c r="B64" s="37" t="s">
        <v>276</v>
      </c>
      <c r="C64" s="38" t="s">
        <v>14</v>
      </c>
      <c r="D64" s="39">
        <v>1000</v>
      </c>
      <c r="E64" s="40">
        <v>3201</v>
      </c>
      <c r="F64" s="40">
        <v>3220</v>
      </c>
      <c r="G64" s="40">
        <v>0</v>
      </c>
      <c r="H64" s="37">
        <v>0</v>
      </c>
      <c r="I64" s="37">
        <f t="shared" ref="I64" si="71">(F64-E64)*D64</f>
        <v>19000</v>
      </c>
      <c r="J64" s="37">
        <v>0</v>
      </c>
      <c r="K64" s="37">
        <v>0</v>
      </c>
      <c r="L64" s="78">
        <f t="shared" ref="L64" si="72">I64+J64+K64</f>
        <v>19000</v>
      </c>
    </row>
    <row r="65" spans="1:12">
      <c r="A65" s="36">
        <v>43768</v>
      </c>
      <c r="B65" s="37" t="s">
        <v>275</v>
      </c>
      <c r="C65" s="38" t="s">
        <v>14</v>
      </c>
      <c r="D65" s="39">
        <v>1000</v>
      </c>
      <c r="E65" s="40">
        <v>1545</v>
      </c>
      <c r="F65" s="40">
        <v>1545</v>
      </c>
      <c r="G65" s="40">
        <v>0</v>
      </c>
      <c r="H65" s="37">
        <v>0</v>
      </c>
      <c r="I65" s="37">
        <f t="shared" ref="I65" si="73">(F65-E65)*D65</f>
        <v>0</v>
      </c>
      <c r="J65" s="37">
        <v>0</v>
      </c>
      <c r="K65" s="37">
        <v>0</v>
      </c>
      <c r="L65" s="78">
        <f t="shared" ref="L65" si="74">I65+J65+K65</f>
        <v>0</v>
      </c>
    </row>
    <row r="66" spans="1:12">
      <c r="A66" s="36">
        <v>43767</v>
      </c>
      <c r="B66" s="37" t="s">
        <v>274</v>
      </c>
      <c r="C66" s="38" t="s">
        <v>14</v>
      </c>
      <c r="D66" s="39">
        <v>1000</v>
      </c>
      <c r="E66" s="40">
        <v>1015</v>
      </c>
      <c r="F66" s="40">
        <v>1025</v>
      </c>
      <c r="G66" s="40">
        <v>1035</v>
      </c>
      <c r="H66" s="37">
        <v>0</v>
      </c>
      <c r="I66" s="37">
        <f t="shared" ref="I66" si="75">(F66-E66)*D66</f>
        <v>10000</v>
      </c>
      <c r="J66" s="37">
        <f t="shared" ref="J66" si="76">SUM(G66-F66)*D66</f>
        <v>10000</v>
      </c>
      <c r="K66" s="37">
        <v>0</v>
      </c>
      <c r="L66" s="78">
        <f t="shared" ref="L66" si="77">I66+J66+K66</f>
        <v>20000</v>
      </c>
    </row>
    <row r="67" spans="1:12">
      <c r="A67" s="36">
        <v>43767</v>
      </c>
      <c r="B67" s="37" t="s">
        <v>201</v>
      </c>
      <c r="C67" s="38" t="s">
        <v>14</v>
      </c>
      <c r="D67" s="39">
        <v>1000</v>
      </c>
      <c r="E67" s="40">
        <v>992</v>
      </c>
      <c r="F67" s="40">
        <v>1002</v>
      </c>
      <c r="G67" s="40">
        <v>1012</v>
      </c>
      <c r="H67" s="37">
        <v>0</v>
      </c>
      <c r="I67" s="37">
        <f t="shared" ref="I67" si="78">(F67-E67)*D67</f>
        <v>10000</v>
      </c>
      <c r="J67" s="37">
        <f t="shared" ref="J67" si="79">SUM(G67-F67)*D67</f>
        <v>10000</v>
      </c>
      <c r="K67" s="37">
        <v>0</v>
      </c>
      <c r="L67" s="78">
        <f t="shared" ref="L67" si="80">I67+J67+K67</f>
        <v>20000</v>
      </c>
    </row>
    <row r="68" spans="1:12">
      <c r="A68" s="36">
        <v>43767</v>
      </c>
      <c r="B68" s="37" t="s">
        <v>218</v>
      </c>
      <c r="C68" s="38" t="s">
        <v>14</v>
      </c>
      <c r="D68" s="39">
        <v>1000</v>
      </c>
      <c r="E68" s="40">
        <v>1535</v>
      </c>
      <c r="F68" s="40">
        <v>1535</v>
      </c>
      <c r="G68" s="40">
        <v>0</v>
      </c>
      <c r="H68" s="37">
        <v>0</v>
      </c>
      <c r="I68" s="37">
        <f t="shared" ref="I68" si="81">(F68-E68)*D68</f>
        <v>0</v>
      </c>
      <c r="J68" s="37">
        <v>0</v>
      </c>
      <c r="K68" s="37">
        <v>0</v>
      </c>
      <c r="L68" s="78">
        <f t="shared" ref="L68" si="82">I68+J68+K68</f>
        <v>0</v>
      </c>
    </row>
    <row r="69" spans="1:12">
      <c r="A69" s="36">
        <v>43763</v>
      </c>
      <c r="B69" s="37" t="s">
        <v>239</v>
      </c>
      <c r="C69" s="38" t="s">
        <v>14</v>
      </c>
      <c r="D69" s="39">
        <v>1000</v>
      </c>
      <c r="E69" s="40">
        <v>2150</v>
      </c>
      <c r="F69" s="40">
        <v>2155</v>
      </c>
      <c r="G69" s="40">
        <v>0</v>
      </c>
      <c r="H69" s="37">
        <v>0</v>
      </c>
      <c r="I69" s="37">
        <f t="shared" ref="I69" si="83">(F69-E69)*D69</f>
        <v>5000</v>
      </c>
      <c r="J69" s="37">
        <v>0</v>
      </c>
      <c r="K69" s="37">
        <v>0</v>
      </c>
      <c r="L69" s="78">
        <f t="shared" ref="L69" si="84">I69+J69+K69</f>
        <v>5000</v>
      </c>
    </row>
    <row r="70" spans="1:12">
      <c r="A70" s="36">
        <v>43763</v>
      </c>
      <c r="B70" s="37" t="s">
        <v>273</v>
      </c>
      <c r="C70" s="38" t="s">
        <v>14</v>
      </c>
      <c r="D70" s="39">
        <v>1000</v>
      </c>
      <c r="E70" s="40">
        <v>1352</v>
      </c>
      <c r="F70" s="40">
        <v>1362</v>
      </c>
      <c r="G70" s="40">
        <v>0</v>
      </c>
      <c r="H70" s="37">
        <v>0</v>
      </c>
      <c r="I70" s="37">
        <f t="shared" ref="I70" si="85">(F70-E70)*D70</f>
        <v>10000</v>
      </c>
      <c r="J70" s="37">
        <v>0</v>
      </c>
      <c r="K70" s="37">
        <v>0</v>
      </c>
      <c r="L70" s="78">
        <f t="shared" ref="L70" si="86">I70+J70+K70</f>
        <v>10000</v>
      </c>
    </row>
    <row r="71" spans="1:12">
      <c r="A71" s="36">
        <v>43762</v>
      </c>
      <c r="B71" s="37" t="s">
        <v>256</v>
      </c>
      <c r="C71" s="38" t="s">
        <v>14</v>
      </c>
      <c r="D71" s="39">
        <v>1000</v>
      </c>
      <c r="E71" s="40">
        <v>1760</v>
      </c>
      <c r="F71" s="40">
        <v>1747</v>
      </c>
      <c r="G71" s="40">
        <v>0</v>
      </c>
      <c r="H71" s="37">
        <v>0</v>
      </c>
      <c r="I71" s="37">
        <f t="shared" ref="I71:I73" si="87">(F71-E71)*D71</f>
        <v>-13000</v>
      </c>
      <c r="J71" s="37">
        <v>0</v>
      </c>
      <c r="K71" s="37">
        <v>0</v>
      </c>
      <c r="L71" s="78">
        <f t="shared" ref="L71" si="88">I71+J71+K71</f>
        <v>-13000</v>
      </c>
    </row>
    <row r="72" spans="1:12">
      <c r="A72" s="36">
        <v>43761</v>
      </c>
      <c r="B72" s="37" t="s">
        <v>258</v>
      </c>
      <c r="C72" s="38" t="s">
        <v>14</v>
      </c>
      <c r="D72" s="39">
        <v>1000</v>
      </c>
      <c r="E72" s="40">
        <v>223</v>
      </c>
      <c r="F72" s="40">
        <v>223</v>
      </c>
      <c r="G72" s="40">
        <v>0</v>
      </c>
      <c r="H72" s="37">
        <v>0</v>
      </c>
      <c r="I72" s="37">
        <v>0</v>
      </c>
      <c r="J72" s="37">
        <v>0</v>
      </c>
      <c r="K72" s="37">
        <v>0</v>
      </c>
      <c r="L72" s="78">
        <f t="shared" ref="L72" si="89">I72+J72+K72</f>
        <v>0</v>
      </c>
    </row>
    <row r="73" spans="1:12">
      <c r="A73" s="36">
        <v>43760</v>
      </c>
      <c r="B73" s="37" t="s">
        <v>273</v>
      </c>
      <c r="C73" s="38" t="s">
        <v>14</v>
      </c>
      <c r="D73" s="39">
        <v>1000</v>
      </c>
      <c r="E73" s="40">
        <v>1270</v>
      </c>
      <c r="F73" s="40">
        <v>1280</v>
      </c>
      <c r="G73" s="40">
        <v>1290</v>
      </c>
      <c r="H73" s="37">
        <v>0</v>
      </c>
      <c r="I73" s="37">
        <f t="shared" si="87"/>
        <v>10000</v>
      </c>
      <c r="J73" s="37">
        <f t="shared" ref="J73:J74" si="90">SUM(G73-F73)*D73</f>
        <v>10000</v>
      </c>
      <c r="K73" s="37">
        <v>0</v>
      </c>
      <c r="L73" s="78">
        <f t="shared" ref="L73" si="91">I73+J73+K73</f>
        <v>20000</v>
      </c>
    </row>
    <row r="74" spans="1:12">
      <c r="A74" s="36">
        <v>43760</v>
      </c>
      <c r="B74" s="37" t="s">
        <v>136</v>
      </c>
      <c r="C74" s="38" t="s">
        <v>14</v>
      </c>
      <c r="D74" s="39">
        <v>1000</v>
      </c>
      <c r="E74" s="40">
        <v>1110</v>
      </c>
      <c r="F74" s="40">
        <v>1120</v>
      </c>
      <c r="G74" s="40">
        <v>1127.75</v>
      </c>
      <c r="H74" s="37">
        <v>0</v>
      </c>
      <c r="I74" s="37">
        <f t="shared" ref="I74" si="92">(F74-E74)*D74</f>
        <v>10000</v>
      </c>
      <c r="J74" s="37">
        <f t="shared" si="90"/>
        <v>7750</v>
      </c>
      <c r="K74" s="37">
        <v>0</v>
      </c>
      <c r="L74" s="78">
        <f t="shared" ref="L74" si="93">I74+J74+K74</f>
        <v>17750</v>
      </c>
    </row>
    <row r="75" spans="1:12">
      <c r="A75" s="36">
        <v>43760</v>
      </c>
      <c r="B75" s="37" t="s">
        <v>273</v>
      </c>
      <c r="C75" s="38" t="s">
        <v>14</v>
      </c>
      <c r="D75" s="39">
        <v>1000</v>
      </c>
      <c r="E75" s="40">
        <v>1285</v>
      </c>
      <c r="F75" s="40">
        <v>1290</v>
      </c>
      <c r="G75" s="40">
        <v>0</v>
      </c>
      <c r="H75" s="37">
        <v>0</v>
      </c>
      <c r="I75" s="37">
        <f t="shared" ref="I75" si="94">(F75-E75)*D75</f>
        <v>5000</v>
      </c>
      <c r="J75" s="37">
        <v>0</v>
      </c>
      <c r="K75" s="37">
        <v>0</v>
      </c>
      <c r="L75" s="78">
        <f t="shared" ref="L75" si="95">I75+J75+K75</f>
        <v>5000</v>
      </c>
    </row>
    <row r="76" spans="1:12">
      <c r="A76" s="36">
        <v>43756</v>
      </c>
      <c r="B76" s="37" t="s">
        <v>211</v>
      </c>
      <c r="C76" s="38" t="s">
        <v>14</v>
      </c>
      <c r="D76" s="39">
        <v>1000</v>
      </c>
      <c r="E76" s="40">
        <v>1418</v>
      </c>
      <c r="F76" s="40">
        <v>1427.9</v>
      </c>
      <c r="G76" s="40">
        <v>0</v>
      </c>
      <c r="H76" s="37">
        <v>0</v>
      </c>
      <c r="I76" s="37">
        <f t="shared" ref="I76" si="96">(F76-E76)*D76</f>
        <v>9900.0000000000909</v>
      </c>
      <c r="J76" s="37">
        <v>0</v>
      </c>
      <c r="K76" s="37">
        <v>0</v>
      </c>
      <c r="L76" s="78">
        <f t="shared" ref="L76" si="97">I76+J76+K76</f>
        <v>9900.0000000000909</v>
      </c>
    </row>
    <row r="77" spans="1:12">
      <c r="A77" s="36">
        <v>43756</v>
      </c>
      <c r="B77" s="37" t="s">
        <v>218</v>
      </c>
      <c r="C77" s="38" t="s">
        <v>14</v>
      </c>
      <c r="D77" s="39">
        <v>1000</v>
      </c>
      <c r="E77" s="40">
        <v>1540</v>
      </c>
      <c r="F77" s="40">
        <v>1550</v>
      </c>
      <c r="G77" s="40">
        <v>1560</v>
      </c>
      <c r="H77" s="37">
        <v>0</v>
      </c>
      <c r="I77" s="37">
        <f t="shared" ref="I77" si="98">(F77-E77)*D77</f>
        <v>10000</v>
      </c>
      <c r="J77" s="37">
        <f>SUM(G77-F77)*D77</f>
        <v>10000</v>
      </c>
      <c r="K77" s="37">
        <v>0</v>
      </c>
      <c r="L77" s="78">
        <f t="shared" ref="L77" si="99">I77+J77+K77</f>
        <v>20000</v>
      </c>
    </row>
    <row r="78" spans="1:12">
      <c r="A78" s="36">
        <v>43755</v>
      </c>
      <c r="B78" s="37" t="s">
        <v>195</v>
      </c>
      <c r="C78" s="38" t="s">
        <v>14</v>
      </c>
      <c r="D78" s="39">
        <v>1000</v>
      </c>
      <c r="E78" s="40">
        <v>1341</v>
      </c>
      <c r="F78" s="40">
        <v>1350</v>
      </c>
      <c r="G78" s="40">
        <v>0</v>
      </c>
      <c r="H78" s="37">
        <v>0</v>
      </c>
      <c r="I78" s="37">
        <f t="shared" ref="I78" si="100">(F78-E78)*D78</f>
        <v>9000</v>
      </c>
      <c r="J78" s="37">
        <v>0</v>
      </c>
      <c r="K78" s="37">
        <v>0</v>
      </c>
      <c r="L78" s="78">
        <f t="shared" ref="L78" si="101">I78+J78+K78</f>
        <v>9000</v>
      </c>
    </row>
    <row r="79" spans="1:12">
      <c r="A79" s="36">
        <v>43755</v>
      </c>
      <c r="B79" s="37" t="s">
        <v>191</v>
      </c>
      <c r="C79" s="38" t="s">
        <v>14</v>
      </c>
      <c r="D79" s="39">
        <v>1000</v>
      </c>
      <c r="E79" s="40">
        <v>1060</v>
      </c>
      <c r="F79" s="40">
        <v>1060</v>
      </c>
      <c r="G79" s="40">
        <v>0</v>
      </c>
      <c r="H79" s="37">
        <v>0</v>
      </c>
      <c r="I79" s="37">
        <f t="shared" ref="I79" si="102">(F79-E79)*D79</f>
        <v>0</v>
      </c>
      <c r="J79" s="37">
        <v>0</v>
      </c>
      <c r="K79" s="37">
        <v>0</v>
      </c>
      <c r="L79" s="78">
        <f t="shared" ref="L79" si="103">I79+J79+K79</f>
        <v>0</v>
      </c>
    </row>
    <row r="80" spans="1:12">
      <c r="A80" s="36">
        <v>43754</v>
      </c>
      <c r="B80" s="37" t="s">
        <v>62</v>
      </c>
      <c r="C80" s="38" t="s">
        <v>14</v>
      </c>
      <c r="D80" s="39">
        <v>10000</v>
      </c>
      <c r="E80" s="40">
        <v>41.5</v>
      </c>
      <c r="F80" s="40">
        <v>42</v>
      </c>
      <c r="G80" s="40">
        <v>0</v>
      </c>
      <c r="H80" s="37">
        <v>0</v>
      </c>
      <c r="I80" s="37">
        <f t="shared" ref="I80" si="104">(F80-E80)*D80</f>
        <v>5000</v>
      </c>
      <c r="J80" s="37">
        <v>0</v>
      </c>
      <c r="K80" s="37">
        <v>0</v>
      </c>
      <c r="L80" s="78">
        <f t="shared" ref="L80" si="105">I80+J80+K80</f>
        <v>5000</v>
      </c>
    </row>
    <row r="81" spans="1:12">
      <c r="A81" s="36">
        <v>43753</v>
      </c>
      <c r="B81" s="37" t="s">
        <v>243</v>
      </c>
      <c r="C81" s="38" t="s">
        <v>14</v>
      </c>
      <c r="D81" s="39">
        <v>1000</v>
      </c>
      <c r="E81" s="40">
        <v>1820</v>
      </c>
      <c r="F81" s="40">
        <v>1810</v>
      </c>
      <c r="G81" s="40">
        <v>0</v>
      </c>
      <c r="H81" s="37">
        <v>0</v>
      </c>
      <c r="I81" s="37">
        <f>(F81-E81)*D81</f>
        <v>-10000</v>
      </c>
      <c r="J81" s="37">
        <v>0</v>
      </c>
      <c r="K81" s="37">
        <v>0</v>
      </c>
      <c r="L81" s="78">
        <f t="shared" ref="L81" si="106">I81+J81+K81</f>
        <v>-10000</v>
      </c>
    </row>
    <row r="82" spans="1:12">
      <c r="A82" s="36">
        <v>43753</v>
      </c>
      <c r="B82" s="37" t="s">
        <v>241</v>
      </c>
      <c r="C82" s="38" t="s">
        <v>14</v>
      </c>
      <c r="D82" s="39">
        <v>1000</v>
      </c>
      <c r="E82" s="40">
        <v>1870</v>
      </c>
      <c r="F82" s="40">
        <v>1858</v>
      </c>
      <c r="G82" s="40">
        <v>0</v>
      </c>
      <c r="H82" s="37">
        <v>0</v>
      </c>
      <c r="I82" s="37">
        <f t="shared" ref="I82" si="107">(F82-E82)*D82</f>
        <v>-12000</v>
      </c>
      <c r="J82" s="37">
        <v>0</v>
      </c>
      <c r="K82" s="37">
        <v>0</v>
      </c>
      <c r="L82" s="78">
        <f t="shared" ref="L82" si="108">I82+J82+K82</f>
        <v>-12000</v>
      </c>
    </row>
    <row r="83" spans="1:12">
      <c r="A83" s="36">
        <v>43753</v>
      </c>
      <c r="B83" s="37" t="s">
        <v>272</v>
      </c>
      <c r="C83" s="38" t="s">
        <v>14</v>
      </c>
      <c r="D83" s="39">
        <v>1000</v>
      </c>
      <c r="E83" s="40">
        <v>1705.5</v>
      </c>
      <c r="F83" s="40">
        <v>1705.5</v>
      </c>
      <c r="G83" s="40">
        <v>0</v>
      </c>
      <c r="H83" s="37">
        <v>0</v>
      </c>
      <c r="I83" s="37">
        <f t="shared" ref="I83" si="109">(F83-E83)*D83</f>
        <v>0</v>
      </c>
      <c r="J83" s="37">
        <v>0</v>
      </c>
      <c r="K83" s="37">
        <v>0</v>
      </c>
      <c r="L83" s="78">
        <f t="shared" ref="L83" si="110">I83+J83+K83</f>
        <v>0</v>
      </c>
    </row>
    <row r="84" spans="1:12">
      <c r="A84" s="36">
        <v>43752</v>
      </c>
      <c r="B84" s="37" t="s">
        <v>244</v>
      </c>
      <c r="C84" s="38" t="s">
        <v>14</v>
      </c>
      <c r="D84" s="39">
        <v>1000</v>
      </c>
      <c r="E84" s="40">
        <v>1260</v>
      </c>
      <c r="F84" s="40">
        <v>1245</v>
      </c>
      <c r="G84" s="40">
        <v>0</v>
      </c>
      <c r="H84" s="37">
        <v>0</v>
      </c>
      <c r="I84" s="37">
        <f t="shared" ref="I84:I86" si="111">(F84-E84)*D84</f>
        <v>-15000</v>
      </c>
      <c r="J84" s="37">
        <v>0</v>
      </c>
      <c r="K84" s="37">
        <v>0</v>
      </c>
      <c r="L84" s="78">
        <f t="shared" ref="L84:L86" si="112">I84+J84+K84</f>
        <v>-15000</v>
      </c>
    </row>
    <row r="85" spans="1:12">
      <c r="A85" s="36">
        <v>43752</v>
      </c>
      <c r="B85" s="37" t="s">
        <v>248</v>
      </c>
      <c r="C85" s="38" t="s">
        <v>14</v>
      </c>
      <c r="D85" s="39">
        <v>1000</v>
      </c>
      <c r="E85" s="40">
        <v>1600</v>
      </c>
      <c r="F85" s="40">
        <v>1600</v>
      </c>
      <c r="G85" s="40">
        <v>0</v>
      </c>
      <c r="H85" s="37">
        <v>0</v>
      </c>
      <c r="I85" s="37">
        <f t="shared" ref="I85" si="113">(F85-E85)*D85</f>
        <v>0</v>
      </c>
      <c r="J85" s="37">
        <v>0</v>
      </c>
      <c r="K85" s="37">
        <v>0</v>
      </c>
      <c r="L85" s="78">
        <f t="shared" ref="L85" si="114">I85+J85+K85</f>
        <v>0</v>
      </c>
    </row>
    <row r="86" spans="1:12">
      <c r="A86" s="36">
        <v>43752</v>
      </c>
      <c r="B86" s="37" t="s">
        <v>255</v>
      </c>
      <c r="C86" s="38" t="s">
        <v>14</v>
      </c>
      <c r="D86" s="39">
        <v>1000</v>
      </c>
      <c r="E86" s="40">
        <v>2030</v>
      </c>
      <c r="F86" s="40">
        <v>2015</v>
      </c>
      <c r="G86" s="40">
        <v>0</v>
      </c>
      <c r="H86" s="37">
        <v>0</v>
      </c>
      <c r="I86" s="37">
        <f t="shared" si="111"/>
        <v>-15000</v>
      </c>
      <c r="J86" s="37">
        <v>0</v>
      </c>
      <c r="K86" s="37">
        <v>0</v>
      </c>
      <c r="L86" s="78">
        <f t="shared" si="112"/>
        <v>-15000</v>
      </c>
    </row>
    <row r="87" spans="1:12">
      <c r="A87" s="36">
        <v>43749</v>
      </c>
      <c r="B87" s="37" t="s">
        <v>243</v>
      </c>
      <c r="C87" s="38" t="s">
        <v>14</v>
      </c>
      <c r="D87" s="39">
        <v>1000</v>
      </c>
      <c r="E87" s="40">
        <v>1800</v>
      </c>
      <c r="F87" s="40">
        <v>1779</v>
      </c>
      <c r="G87" s="40">
        <v>0</v>
      </c>
      <c r="H87" s="37">
        <v>0</v>
      </c>
      <c r="I87" s="37">
        <f t="shared" ref="I87" si="115">(F87-E87)*D87</f>
        <v>-21000</v>
      </c>
      <c r="J87" s="37">
        <v>0</v>
      </c>
      <c r="K87" s="37">
        <v>0</v>
      </c>
      <c r="L87" s="78">
        <f t="shared" ref="L87" si="116">I87+J87+K87</f>
        <v>-21000</v>
      </c>
    </row>
    <row r="88" spans="1:12">
      <c r="A88" s="36">
        <v>43748</v>
      </c>
      <c r="B88" s="37" t="s">
        <v>257</v>
      </c>
      <c r="C88" s="38" t="s">
        <v>12</v>
      </c>
      <c r="D88" s="39">
        <v>1000</v>
      </c>
      <c r="E88" s="40">
        <v>1328</v>
      </c>
      <c r="F88" s="40">
        <v>1318</v>
      </c>
      <c r="G88" s="40">
        <v>0</v>
      </c>
      <c r="H88" s="37">
        <v>0</v>
      </c>
      <c r="I88" s="37">
        <f>(E88-F88)*D88</f>
        <v>10000</v>
      </c>
      <c r="J88" s="37">
        <v>0</v>
      </c>
      <c r="K88" s="37">
        <v>0</v>
      </c>
      <c r="L88" s="78">
        <f t="shared" ref="L88:L94" si="117">I88+J88+K88</f>
        <v>10000</v>
      </c>
    </row>
    <row r="89" spans="1:12">
      <c r="A89" s="36">
        <v>43747</v>
      </c>
      <c r="B89" s="37" t="s">
        <v>85</v>
      </c>
      <c r="C89" s="38" t="s">
        <v>12</v>
      </c>
      <c r="D89" s="39">
        <v>1000</v>
      </c>
      <c r="E89" s="40">
        <v>876</v>
      </c>
      <c r="F89" s="40">
        <v>866</v>
      </c>
      <c r="G89" s="40">
        <v>858</v>
      </c>
      <c r="H89" s="37">
        <v>0</v>
      </c>
      <c r="I89" s="37">
        <f>(E89-F89)*D89</f>
        <v>10000</v>
      </c>
      <c r="J89" s="37">
        <f>SUM(F89-G89)*D89</f>
        <v>8000</v>
      </c>
      <c r="K89" s="37">
        <v>0</v>
      </c>
      <c r="L89" s="78">
        <f t="shared" si="117"/>
        <v>18000</v>
      </c>
    </row>
    <row r="90" spans="1:12">
      <c r="A90" s="36">
        <v>43747</v>
      </c>
      <c r="B90" s="37" t="s">
        <v>241</v>
      </c>
      <c r="C90" s="38" t="s">
        <v>12</v>
      </c>
      <c r="D90" s="39">
        <v>1000</v>
      </c>
      <c r="E90" s="40">
        <v>1830</v>
      </c>
      <c r="F90" s="40">
        <v>1820</v>
      </c>
      <c r="G90" s="40">
        <v>1810</v>
      </c>
      <c r="H90" s="37">
        <v>0</v>
      </c>
      <c r="I90" s="37">
        <f>(E90-F90)*D90</f>
        <v>10000</v>
      </c>
      <c r="J90" s="37">
        <f>SUM(F90-G90)*D90</f>
        <v>10000</v>
      </c>
      <c r="K90" s="37">
        <v>0</v>
      </c>
      <c r="L90" s="78">
        <f t="shared" si="117"/>
        <v>20000</v>
      </c>
    </row>
    <row r="91" spans="1:12">
      <c r="A91" s="36">
        <v>43747</v>
      </c>
      <c r="B91" s="37" t="s">
        <v>217</v>
      </c>
      <c r="C91" s="38" t="s">
        <v>12</v>
      </c>
      <c r="D91" s="39">
        <v>1000</v>
      </c>
      <c r="E91" s="40">
        <v>2400</v>
      </c>
      <c r="F91" s="40">
        <v>2415</v>
      </c>
      <c r="G91" s="40">
        <v>0</v>
      </c>
      <c r="H91" s="37">
        <v>0</v>
      </c>
      <c r="I91" s="37">
        <f>(F91-E91)*D91</f>
        <v>15000</v>
      </c>
      <c r="J91" s="37">
        <v>0</v>
      </c>
      <c r="K91" s="37">
        <v>0</v>
      </c>
      <c r="L91" s="78">
        <f t="shared" si="117"/>
        <v>15000</v>
      </c>
    </row>
    <row r="92" spans="1:12">
      <c r="A92" s="36">
        <v>43745</v>
      </c>
      <c r="B92" s="37" t="s">
        <v>217</v>
      </c>
      <c r="C92" s="38" t="s">
        <v>14</v>
      </c>
      <c r="D92" s="39">
        <v>1000</v>
      </c>
      <c r="E92" s="40">
        <v>2330</v>
      </c>
      <c r="F92" s="40">
        <v>2344</v>
      </c>
      <c r="G92" s="40">
        <v>2370</v>
      </c>
      <c r="H92" s="37">
        <v>0</v>
      </c>
      <c r="I92" s="37">
        <f>(F92-E92)*D92</f>
        <v>14000</v>
      </c>
      <c r="J92" s="37">
        <f>SUM(G92-F92)*D92</f>
        <v>26000</v>
      </c>
      <c r="K92" s="37">
        <v>0</v>
      </c>
      <c r="L92" s="78">
        <f t="shared" si="117"/>
        <v>40000</v>
      </c>
    </row>
    <row r="93" spans="1:12">
      <c r="A93" s="36">
        <v>43741</v>
      </c>
      <c r="B93" s="37" t="s">
        <v>241</v>
      </c>
      <c r="C93" s="38" t="s">
        <v>14</v>
      </c>
      <c r="D93" s="39">
        <v>1000</v>
      </c>
      <c r="E93" s="40">
        <v>1920</v>
      </c>
      <c r="F93" s="40">
        <v>1935</v>
      </c>
      <c r="G93" s="40">
        <v>0</v>
      </c>
      <c r="H93" s="37">
        <v>0</v>
      </c>
      <c r="I93" s="37">
        <f>(F93-E93)*D93</f>
        <v>15000</v>
      </c>
      <c r="J93" s="37">
        <v>0</v>
      </c>
      <c r="K93" s="37">
        <v>0</v>
      </c>
      <c r="L93" s="78">
        <f t="shared" si="117"/>
        <v>15000</v>
      </c>
    </row>
    <row r="94" spans="1:12">
      <c r="A94" s="36">
        <v>43739</v>
      </c>
      <c r="B94" s="37" t="s">
        <v>248</v>
      </c>
      <c r="C94" s="38" t="s">
        <v>14</v>
      </c>
      <c r="D94" s="39">
        <v>1000</v>
      </c>
      <c r="E94" s="40">
        <v>1560</v>
      </c>
      <c r="F94" s="40">
        <v>1548</v>
      </c>
      <c r="G94" s="40">
        <v>0</v>
      </c>
      <c r="H94" s="37">
        <v>0</v>
      </c>
      <c r="I94" s="37">
        <f>(F94-E94)*D94</f>
        <v>-12000</v>
      </c>
      <c r="J94" s="37">
        <v>0</v>
      </c>
      <c r="K94" s="37">
        <v>0</v>
      </c>
      <c r="L94" s="78">
        <f t="shared" si="117"/>
        <v>-12000</v>
      </c>
    </row>
    <row r="95" spans="1:12">
      <c r="A95" s="89"/>
      <c r="B95" s="89"/>
      <c r="C95" s="89"/>
      <c r="D95" s="89"/>
      <c r="E95" s="89"/>
      <c r="F95" s="89"/>
      <c r="G95" s="89"/>
      <c r="H95" s="58"/>
      <c r="I95" s="59">
        <f>SUM(I62:I94)</f>
        <v>98900.000000000087</v>
      </c>
      <c r="J95" s="58"/>
      <c r="K95" s="58" t="s">
        <v>93</v>
      </c>
      <c r="L95" s="59">
        <f>SUM(L62:L94)</f>
        <v>200650.00000000009</v>
      </c>
    </row>
    <row r="96" spans="1:12">
      <c r="A96" s="90">
        <v>43709</v>
      </c>
      <c r="B96" s="91"/>
      <c r="C96" s="91"/>
      <c r="D96" s="91"/>
      <c r="E96" s="91"/>
      <c r="F96" s="91"/>
      <c r="G96" s="40"/>
      <c r="H96" s="37"/>
      <c r="I96" s="37"/>
      <c r="J96" s="37"/>
      <c r="K96" s="37"/>
      <c r="L96" s="78"/>
    </row>
    <row r="97" spans="1:12">
      <c r="A97" s="79" t="s">
        <v>228</v>
      </c>
      <c r="B97" s="80" t="s">
        <v>229</v>
      </c>
      <c r="C97" s="57" t="s">
        <v>230</v>
      </c>
      <c r="D97" s="81" t="s">
        <v>231</v>
      </c>
      <c r="E97" s="81" t="s">
        <v>232</v>
      </c>
      <c r="F97" s="57" t="s">
        <v>222</v>
      </c>
      <c r="G97" s="40"/>
      <c r="H97" s="37"/>
      <c r="I97" s="37"/>
      <c r="J97" s="37"/>
      <c r="K97" s="37"/>
      <c r="L97" s="37"/>
    </row>
    <row r="98" spans="1:12">
      <c r="A98" s="92" t="s">
        <v>271</v>
      </c>
      <c r="B98" s="93">
        <v>2</v>
      </c>
      <c r="C98" s="37">
        <f>SUM(A98-B98)</f>
        <v>24</v>
      </c>
      <c r="D98" s="94">
        <v>5</v>
      </c>
      <c r="E98" s="37">
        <f>SUM(C98-D98)</f>
        <v>19</v>
      </c>
      <c r="F98" s="37">
        <f>E98*100/C98</f>
        <v>79.166666666666671</v>
      </c>
      <c r="G98" s="40"/>
      <c r="H98" s="37"/>
      <c r="I98" s="37"/>
      <c r="J98" s="37"/>
      <c r="K98" s="37"/>
      <c r="L98" s="37"/>
    </row>
    <row r="99" spans="1:12" ht="15.75">
      <c r="A99" s="95"/>
      <c r="B99" s="96"/>
      <c r="C99" s="96"/>
      <c r="D99" s="97"/>
      <c r="E99" s="97"/>
      <c r="F99" s="98">
        <v>43709</v>
      </c>
      <c r="G99" s="99"/>
      <c r="H99" s="99"/>
      <c r="I99" s="100"/>
      <c r="J99" s="100"/>
      <c r="K99" s="100"/>
      <c r="L99" s="100"/>
    </row>
    <row r="100" spans="1:12">
      <c r="A100" s="36">
        <v>43738</v>
      </c>
      <c r="B100" s="37" t="s">
        <v>211</v>
      </c>
      <c r="C100" s="38" t="s">
        <v>14</v>
      </c>
      <c r="D100" s="39">
        <v>1000</v>
      </c>
      <c r="E100" s="40">
        <v>1520</v>
      </c>
      <c r="F100" s="40">
        <v>1530</v>
      </c>
      <c r="G100" s="40">
        <v>0</v>
      </c>
      <c r="H100" s="37">
        <v>0</v>
      </c>
      <c r="I100" s="37">
        <f t="shared" ref="I100" si="118">(F100-E100)*D100</f>
        <v>10000</v>
      </c>
      <c r="J100" s="37">
        <v>0</v>
      </c>
      <c r="K100" s="37">
        <v>0</v>
      </c>
      <c r="L100" s="78">
        <f>I100+J100+K100</f>
        <v>10000</v>
      </c>
    </row>
    <row r="101" spans="1:12">
      <c r="A101" s="36">
        <v>43735</v>
      </c>
      <c r="B101" s="37" t="s">
        <v>211</v>
      </c>
      <c r="C101" s="38" t="s">
        <v>14</v>
      </c>
      <c r="D101" s="39">
        <v>1000</v>
      </c>
      <c r="E101" s="40">
        <v>1305</v>
      </c>
      <c r="F101" s="40">
        <v>1315</v>
      </c>
      <c r="G101" s="40">
        <v>0</v>
      </c>
      <c r="H101" s="37">
        <v>0</v>
      </c>
      <c r="I101" s="37">
        <f t="shared" ref="I101" si="119">(F101-E101)*D101</f>
        <v>10000</v>
      </c>
      <c r="J101" s="37">
        <v>0</v>
      </c>
      <c r="K101" s="37">
        <v>0</v>
      </c>
      <c r="L101" s="78">
        <f t="shared" ref="L101" si="120">I101+J101+K101</f>
        <v>10000</v>
      </c>
    </row>
    <row r="102" spans="1:12">
      <c r="A102" s="36">
        <v>43734</v>
      </c>
      <c r="B102" s="37" t="s">
        <v>256</v>
      </c>
      <c r="C102" s="38" t="s">
        <v>14</v>
      </c>
      <c r="D102" s="39">
        <v>1000</v>
      </c>
      <c r="E102" s="40">
        <v>1662</v>
      </c>
      <c r="F102" s="40">
        <v>1672</v>
      </c>
      <c r="G102" s="40">
        <v>1682</v>
      </c>
      <c r="H102" s="37">
        <v>0</v>
      </c>
      <c r="I102" s="37">
        <f t="shared" ref="I102" si="121">(F102-E102)*D102</f>
        <v>10000</v>
      </c>
      <c r="J102" s="37">
        <f>SUM(G102-F102)*D102</f>
        <v>10000</v>
      </c>
      <c r="K102" s="37">
        <v>0</v>
      </c>
      <c r="L102" s="78">
        <f t="shared" ref="L102" si="122">I102+J102+K102</f>
        <v>20000</v>
      </c>
    </row>
    <row r="103" spans="1:12">
      <c r="A103" s="36">
        <v>43734</v>
      </c>
      <c r="B103" s="37" t="s">
        <v>206</v>
      </c>
      <c r="C103" s="38" t="s">
        <v>14</v>
      </c>
      <c r="D103" s="39">
        <v>1000</v>
      </c>
      <c r="E103" s="40">
        <v>1255</v>
      </c>
      <c r="F103" s="40">
        <v>1275</v>
      </c>
      <c r="G103" s="40">
        <v>0</v>
      </c>
      <c r="H103" s="37">
        <v>0</v>
      </c>
      <c r="I103" s="37">
        <f t="shared" ref="I103" si="123">(F103-E103)*D103</f>
        <v>20000</v>
      </c>
      <c r="J103" s="37">
        <v>0</v>
      </c>
      <c r="K103" s="37">
        <v>0</v>
      </c>
      <c r="L103" s="78">
        <f t="shared" ref="L103" si="124">I103+J103+K103</f>
        <v>20000</v>
      </c>
    </row>
    <row r="104" spans="1:12">
      <c r="A104" s="36">
        <v>43733</v>
      </c>
      <c r="B104" s="37" t="s">
        <v>195</v>
      </c>
      <c r="C104" s="38" t="s">
        <v>14</v>
      </c>
      <c r="D104" s="39">
        <v>1000</v>
      </c>
      <c r="E104" s="40">
        <v>1460</v>
      </c>
      <c r="F104" s="40">
        <v>1470</v>
      </c>
      <c r="G104" s="40">
        <v>1478</v>
      </c>
      <c r="H104" s="37">
        <v>0</v>
      </c>
      <c r="I104" s="37">
        <f t="shared" ref="I104" si="125">(F104-E104)*D104</f>
        <v>10000</v>
      </c>
      <c r="J104" s="37">
        <f>SUM(G104-F104)*D104</f>
        <v>8000</v>
      </c>
      <c r="K104" s="37">
        <v>0</v>
      </c>
      <c r="L104" s="78">
        <f t="shared" ref="L104" si="126">I104+J104+K104</f>
        <v>18000</v>
      </c>
    </row>
    <row r="105" spans="1:12">
      <c r="A105" s="36">
        <v>43732</v>
      </c>
      <c r="B105" s="37" t="s">
        <v>248</v>
      </c>
      <c r="C105" s="38" t="s">
        <v>14</v>
      </c>
      <c r="D105" s="39">
        <v>1000</v>
      </c>
      <c r="E105" s="40">
        <v>1472</v>
      </c>
      <c r="F105" s="40">
        <v>1482</v>
      </c>
      <c r="G105" s="40">
        <v>1492</v>
      </c>
      <c r="H105" s="37">
        <v>0</v>
      </c>
      <c r="I105" s="37">
        <f t="shared" ref="I105" si="127">(F105-E105)*D105</f>
        <v>10000</v>
      </c>
      <c r="J105" s="37">
        <f>SUM(G105-F105)*D105</f>
        <v>10000</v>
      </c>
      <c r="K105" s="37">
        <v>0</v>
      </c>
      <c r="L105" s="78">
        <f t="shared" ref="L105" si="128">I105+J105+K105</f>
        <v>20000</v>
      </c>
    </row>
    <row r="106" spans="1:12">
      <c r="A106" s="36">
        <v>43732</v>
      </c>
      <c r="B106" s="37" t="s">
        <v>269</v>
      </c>
      <c r="C106" s="38" t="s">
        <v>14</v>
      </c>
      <c r="D106" s="39">
        <v>2000</v>
      </c>
      <c r="E106" s="40">
        <v>418</v>
      </c>
      <c r="F106" s="40">
        <v>413</v>
      </c>
      <c r="G106" s="40">
        <v>0</v>
      </c>
      <c r="H106" s="37">
        <v>0</v>
      </c>
      <c r="I106" s="37">
        <f t="shared" ref="I106" si="129">(F106-E106)*D106</f>
        <v>-10000</v>
      </c>
      <c r="J106" s="37">
        <v>0</v>
      </c>
      <c r="K106" s="37">
        <v>0</v>
      </c>
      <c r="L106" s="78">
        <f t="shared" ref="L106" si="130">I106+J106+K106</f>
        <v>-10000</v>
      </c>
    </row>
    <row r="107" spans="1:12">
      <c r="A107" s="36">
        <v>43731</v>
      </c>
      <c r="B107" s="37" t="s">
        <v>219</v>
      </c>
      <c r="C107" s="38" t="s">
        <v>14</v>
      </c>
      <c r="D107" s="39">
        <v>1000</v>
      </c>
      <c r="E107" s="40">
        <v>1341</v>
      </c>
      <c r="F107" s="40">
        <v>1330</v>
      </c>
      <c r="G107" s="40">
        <v>0</v>
      </c>
      <c r="H107" s="37">
        <v>0</v>
      </c>
      <c r="I107" s="37">
        <f t="shared" ref="I107:I113" si="131">(F107-E107)*D107</f>
        <v>-11000</v>
      </c>
      <c r="J107" s="37">
        <v>0</v>
      </c>
      <c r="K107" s="37">
        <v>0</v>
      </c>
      <c r="L107" s="78">
        <f t="shared" ref="L107" si="132">I107+J107+K107</f>
        <v>-11000</v>
      </c>
    </row>
    <row r="108" spans="1:12">
      <c r="A108" s="36">
        <v>43731</v>
      </c>
      <c r="B108" s="37" t="s">
        <v>233</v>
      </c>
      <c r="C108" s="38" t="s">
        <v>14</v>
      </c>
      <c r="D108" s="39">
        <v>1000</v>
      </c>
      <c r="E108" s="40">
        <v>1820</v>
      </c>
      <c r="F108" s="40">
        <v>1835</v>
      </c>
      <c r="G108" s="40">
        <v>1850</v>
      </c>
      <c r="H108" s="37">
        <v>0</v>
      </c>
      <c r="I108" s="37">
        <f t="shared" si="131"/>
        <v>15000</v>
      </c>
      <c r="J108" s="37">
        <f>SUM(G108-F108)*D108</f>
        <v>15000</v>
      </c>
      <c r="K108" s="37">
        <v>0</v>
      </c>
      <c r="L108" s="78">
        <f t="shared" ref="L108" si="133">I108+J108+K108</f>
        <v>30000</v>
      </c>
    </row>
    <row r="109" spans="1:12">
      <c r="A109" s="36">
        <v>43731</v>
      </c>
      <c r="B109" s="37" t="s">
        <v>246</v>
      </c>
      <c r="C109" s="38" t="s">
        <v>14</v>
      </c>
      <c r="D109" s="39">
        <v>1000</v>
      </c>
      <c r="E109" s="40">
        <v>970</v>
      </c>
      <c r="F109" s="40">
        <v>970</v>
      </c>
      <c r="G109" s="40">
        <v>0</v>
      </c>
      <c r="H109" s="37">
        <v>0</v>
      </c>
      <c r="I109" s="37">
        <f t="shared" si="131"/>
        <v>0</v>
      </c>
      <c r="J109" s="37">
        <v>0</v>
      </c>
      <c r="K109" s="37">
        <v>0</v>
      </c>
      <c r="L109" s="78">
        <f t="shared" ref="L109" si="134">I109+J109+K109</f>
        <v>0</v>
      </c>
    </row>
    <row r="110" spans="1:12">
      <c r="A110" s="36">
        <v>43728</v>
      </c>
      <c r="B110" s="37" t="s">
        <v>218</v>
      </c>
      <c r="C110" s="38" t="s">
        <v>14</v>
      </c>
      <c r="D110" s="39">
        <v>1000</v>
      </c>
      <c r="E110" s="40">
        <v>1617</v>
      </c>
      <c r="F110" s="40">
        <v>1605</v>
      </c>
      <c r="G110" s="40">
        <v>0</v>
      </c>
      <c r="H110" s="37">
        <v>0</v>
      </c>
      <c r="I110" s="37">
        <f t="shared" si="131"/>
        <v>-12000</v>
      </c>
      <c r="J110" s="37">
        <v>0</v>
      </c>
      <c r="K110" s="37">
        <v>0</v>
      </c>
      <c r="L110" s="78">
        <f t="shared" ref="L110" si="135">I110+J110+K110</f>
        <v>-12000</v>
      </c>
    </row>
    <row r="111" spans="1:12">
      <c r="A111" s="36">
        <v>43728</v>
      </c>
      <c r="B111" s="37" t="s">
        <v>199</v>
      </c>
      <c r="C111" s="38" t="s">
        <v>14</v>
      </c>
      <c r="D111" s="39">
        <v>1000</v>
      </c>
      <c r="E111" s="40">
        <v>1523</v>
      </c>
      <c r="F111" s="40">
        <v>1533</v>
      </c>
      <c r="G111" s="40">
        <v>1543</v>
      </c>
      <c r="H111" s="37">
        <v>0</v>
      </c>
      <c r="I111" s="37">
        <f t="shared" si="131"/>
        <v>10000</v>
      </c>
      <c r="J111" s="37">
        <f>SUM(G111-F111)*D111</f>
        <v>10000</v>
      </c>
      <c r="K111" s="37">
        <v>0</v>
      </c>
      <c r="L111" s="78">
        <f t="shared" ref="L111" si="136">I111+J111+K111</f>
        <v>20000</v>
      </c>
    </row>
    <row r="112" spans="1:12">
      <c r="A112" s="36">
        <v>43727</v>
      </c>
      <c r="B112" s="37" t="s">
        <v>268</v>
      </c>
      <c r="C112" s="38" t="s">
        <v>14</v>
      </c>
      <c r="D112" s="39">
        <v>1000</v>
      </c>
      <c r="E112" s="40">
        <v>1650</v>
      </c>
      <c r="F112" s="40">
        <v>1660</v>
      </c>
      <c r="G112" s="40">
        <v>0</v>
      </c>
      <c r="H112" s="37">
        <v>0</v>
      </c>
      <c r="I112" s="37">
        <f t="shared" si="131"/>
        <v>10000</v>
      </c>
      <c r="J112" s="37">
        <v>0</v>
      </c>
      <c r="K112" s="37">
        <v>0</v>
      </c>
      <c r="L112" s="78">
        <f t="shared" ref="L112" si="137">I112+J112+K112</f>
        <v>10000</v>
      </c>
    </row>
    <row r="113" spans="1:12">
      <c r="A113" s="36">
        <v>43726</v>
      </c>
      <c r="B113" s="37" t="s">
        <v>268</v>
      </c>
      <c r="C113" s="38" t="s">
        <v>14</v>
      </c>
      <c r="D113" s="39">
        <v>1000</v>
      </c>
      <c r="E113" s="40">
        <v>1632</v>
      </c>
      <c r="F113" s="40">
        <v>1642</v>
      </c>
      <c r="G113" s="40">
        <v>1650</v>
      </c>
      <c r="H113" s="37">
        <v>0</v>
      </c>
      <c r="I113" s="37">
        <f t="shared" si="131"/>
        <v>10000</v>
      </c>
      <c r="J113" s="37">
        <f>SUM(G113-F113)*D113</f>
        <v>8000</v>
      </c>
      <c r="K113" s="37">
        <v>0</v>
      </c>
      <c r="L113" s="78">
        <f t="shared" ref="L113" si="138">I113+J113+K113</f>
        <v>18000</v>
      </c>
    </row>
    <row r="114" spans="1:12">
      <c r="A114" s="36">
        <v>43725</v>
      </c>
      <c r="B114" s="37" t="s">
        <v>267</v>
      </c>
      <c r="C114" s="38" t="s">
        <v>14</v>
      </c>
      <c r="D114" s="39">
        <v>1000</v>
      </c>
      <c r="E114" s="40">
        <v>1300</v>
      </c>
      <c r="F114" s="40">
        <v>1300</v>
      </c>
      <c r="G114" s="40">
        <v>0</v>
      </c>
      <c r="H114" s="37">
        <v>0</v>
      </c>
      <c r="I114" s="37">
        <f>(E114-F114)*D114</f>
        <v>0</v>
      </c>
      <c r="J114" s="37">
        <v>0</v>
      </c>
      <c r="K114" s="37">
        <v>0</v>
      </c>
      <c r="L114" s="78">
        <f t="shared" ref="L114" si="139">I114+J114+K114</f>
        <v>0</v>
      </c>
    </row>
    <row r="115" spans="1:12">
      <c r="A115" s="36">
        <v>43724</v>
      </c>
      <c r="B115" s="37" t="s">
        <v>50</v>
      </c>
      <c r="C115" s="38" t="s">
        <v>12</v>
      </c>
      <c r="D115" s="39">
        <v>1000</v>
      </c>
      <c r="E115" s="40">
        <v>1258</v>
      </c>
      <c r="F115" s="40">
        <v>1248</v>
      </c>
      <c r="G115" s="40">
        <v>0</v>
      </c>
      <c r="H115" s="37">
        <v>0</v>
      </c>
      <c r="I115" s="37">
        <f>(E115-F115)*D115</f>
        <v>10000</v>
      </c>
      <c r="J115" s="37">
        <v>0</v>
      </c>
      <c r="K115" s="37">
        <v>0</v>
      </c>
      <c r="L115" s="78">
        <f t="shared" ref="L115" si="140">I115+J115+K115</f>
        <v>10000</v>
      </c>
    </row>
    <row r="116" spans="1:12">
      <c r="A116" s="36">
        <v>43724</v>
      </c>
      <c r="B116" s="37" t="s">
        <v>191</v>
      </c>
      <c r="C116" s="38" t="s">
        <v>14</v>
      </c>
      <c r="D116" s="39">
        <v>1000</v>
      </c>
      <c r="E116" s="40">
        <v>1065</v>
      </c>
      <c r="F116" s="40">
        <v>1049.5</v>
      </c>
      <c r="G116" s="40">
        <v>0</v>
      </c>
      <c r="H116" s="37">
        <v>0</v>
      </c>
      <c r="I116" s="37">
        <f>(F116-E116)*D116</f>
        <v>-15500</v>
      </c>
      <c r="J116" s="37">
        <v>0</v>
      </c>
      <c r="K116" s="37">
        <v>0</v>
      </c>
      <c r="L116" s="78">
        <f t="shared" ref="L116" si="141">I116+J116+K116</f>
        <v>-15500</v>
      </c>
    </row>
    <row r="117" spans="1:12">
      <c r="A117" s="36">
        <v>43721</v>
      </c>
      <c r="B117" s="37" t="s">
        <v>264</v>
      </c>
      <c r="C117" s="38" t="s">
        <v>14</v>
      </c>
      <c r="D117" s="39">
        <v>1000</v>
      </c>
      <c r="E117" s="40">
        <v>920</v>
      </c>
      <c r="F117" s="40">
        <v>930</v>
      </c>
      <c r="G117" s="40">
        <v>940</v>
      </c>
      <c r="H117" s="37">
        <v>0</v>
      </c>
      <c r="I117" s="37">
        <f>(F117-E117)*D117</f>
        <v>10000</v>
      </c>
      <c r="J117" s="37">
        <f>SUM(G117-F117)*D117</f>
        <v>10000</v>
      </c>
      <c r="K117" s="37">
        <v>0</v>
      </c>
      <c r="L117" s="78">
        <f t="shared" ref="L117" si="142">I117+J117+K117</f>
        <v>20000</v>
      </c>
    </row>
    <row r="118" spans="1:12">
      <c r="A118" s="36">
        <v>43720</v>
      </c>
      <c r="B118" s="37" t="s">
        <v>244</v>
      </c>
      <c r="C118" s="38" t="s">
        <v>14</v>
      </c>
      <c r="D118" s="39">
        <v>1000</v>
      </c>
      <c r="E118" s="40">
        <v>1400</v>
      </c>
      <c r="F118" s="40">
        <v>1412</v>
      </c>
      <c r="G118" s="40">
        <v>0</v>
      </c>
      <c r="H118" s="37">
        <v>0</v>
      </c>
      <c r="I118" s="37">
        <f>(F118-E118)*D118</f>
        <v>12000</v>
      </c>
      <c r="J118" s="37">
        <v>0</v>
      </c>
      <c r="K118" s="37">
        <v>0</v>
      </c>
      <c r="L118" s="78">
        <f t="shared" ref="L118" si="143">I118+J118+K118</f>
        <v>12000</v>
      </c>
    </row>
    <row r="119" spans="1:12">
      <c r="A119" s="36">
        <v>43719</v>
      </c>
      <c r="B119" s="37" t="s">
        <v>195</v>
      </c>
      <c r="C119" s="38" t="s">
        <v>14</v>
      </c>
      <c r="D119" s="39">
        <v>1000</v>
      </c>
      <c r="E119" s="40">
        <v>1224</v>
      </c>
      <c r="F119" s="40">
        <v>1234</v>
      </c>
      <c r="G119" s="40">
        <v>1244</v>
      </c>
      <c r="H119" s="37">
        <v>0</v>
      </c>
      <c r="I119" s="37">
        <f>(F119-E119)*D119</f>
        <v>10000</v>
      </c>
      <c r="J119" s="37">
        <f>SUM(G119-F119)*D119</f>
        <v>10000</v>
      </c>
      <c r="K119" s="37">
        <v>0</v>
      </c>
      <c r="L119" s="78">
        <f t="shared" ref="L119" si="144">I119+J119+K119</f>
        <v>20000</v>
      </c>
    </row>
    <row r="120" spans="1:12">
      <c r="A120" s="36">
        <v>43717</v>
      </c>
      <c r="B120" s="37" t="s">
        <v>199</v>
      </c>
      <c r="C120" s="38" t="s">
        <v>14</v>
      </c>
      <c r="D120" s="39">
        <v>1000</v>
      </c>
      <c r="E120" s="40">
        <v>1445</v>
      </c>
      <c r="F120" s="40">
        <v>1455</v>
      </c>
      <c r="G120" s="40">
        <v>0</v>
      </c>
      <c r="H120" s="37">
        <v>0</v>
      </c>
      <c r="I120" s="37">
        <f>(F120-E120)*D120</f>
        <v>10000</v>
      </c>
      <c r="J120" s="37">
        <v>0</v>
      </c>
      <c r="K120" s="37">
        <v>0</v>
      </c>
      <c r="L120" s="78">
        <f t="shared" ref="L120:L125" si="145">I120+J120+K120</f>
        <v>10000</v>
      </c>
    </row>
    <row r="121" spans="1:12">
      <c r="A121" s="36">
        <v>43717</v>
      </c>
      <c r="B121" s="37" t="s">
        <v>267</v>
      </c>
      <c r="C121" s="38" t="s">
        <v>14</v>
      </c>
      <c r="D121" s="39">
        <v>1000</v>
      </c>
      <c r="E121" s="40">
        <v>1230</v>
      </c>
      <c r="F121" s="40">
        <v>1240</v>
      </c>
      <c r="G121" s="40">
        <v>1250</v>
      </c>
      <c r="H121" s="37">
        <v>0</v>
      </c>
      <c r="I121" s="37">
        <f t="shared" ref="I121" si="146">(F121-E121)*D121</f>
        <v>10000</v>
      </c>
      <c r="J121" s="37">
        <f>SUM(G121-F121)*D121</f>
        <v>10000</v>
      </c>
      <c r="K121" s="37">
        <v>0</v>
      </c>
      <c r="L121" s="78">
        <f t="shared" si="145"/>
        <v>20000</v>
      </c>
    </row>
    <row r="122" spans="1:12">
      <c r="A122" s="36">
        <v>43714</v>
      </c>
      <c r="B122" s="37" t="s">
        <v>195</v>
      </c>
      <c r="C122" s="38" t="s">
        <v>14</v>
      </c>
      <c r="D122" s="39">
        <v>1000</v>
      </c>
      <c r="E122" s="40">
        <v>1220</v>
      </c>
      <c r="F122" s="40">
        <v>1208</v>
      </c>
      <c r="G122" s="40">
        <v>0</v>
      </c>
      <c r="H122" s="37">
        <v>0</v>
      </c>
      <c r="I122" s="37">
        <f t="shared" ref="I122:I123" si="147">(F122-E122)*D122</f>
        <v>-12000</v>
      </c>
      <c r="J122" s="37">
        <v>0</v>
      </c>
      <c r="K122" s="37">
        <v>0</v>
      </c>
      <c r="L122" s="78">
        <f t="shared" si="145"/>
        <v>-12000</v>
      </c>
    </row>
    <row r="123" spans="1:12">
      <c r="A123" s="36">
        <v>43713</v>
      </c>
      <c r="B123" s="37" t="s">
        <v>198</v>
      </c>
      <c r="C123" s="38" t="s">
        <v>14</v>
      </c>
      <c r="D123" s="39">
        <v>1000</v>
      </c>
      <c r="E123" s="40">
        <v>451</v>
      </c>
      <c r="F123" s="40">
        <v>452</v>
      </c>
      <c r="G123" s="40">
        <v>0</v>
      </c>
      <c r="H123" s="37">
        <v>0</v>
      </c>
      <c r="I123" s="37">
        <f t="shared" si="147"/>
        <v>1000</v>
      </c>
      <c r="J123" s="37">
        <v>0</v>
      </c>
      <c r="K123" s="37">
        <v>0</v>
      </c>
      <c r="L123" s="78">
        <f t="shared" si="145"/>
        <v>1000</v>
      </c>
    </row>
    <row r="124" spans="1:12">
      <c r="A124" s="36">
        <v>43712</v>
      </c>
      <c r="B124" s="37" t="s">
        <v>246</v>
      </c>
      <c r="C124" s="38" t="s">
        <v>14</v>
      </c>
      <c r="D124" s="39">
        <v>1000</v>
      </c>
      <c r="E124" s="40">
        <v>836</v>
      </c>
      <c r="F124" s="40">
        <v>844</v>
      </c>
      <c r="G124" s="40">
        <v>0</v>
      </c>
      <c r="H124" s="37">
        <v>0</v>
      </c>
      <c r="I124" s="37">
        <f>(F124-E124)*D124</f>
        <v>8000</v>
      </c>
      <c r="J124" s="37">
        <v>0</v>
      </c>
      <c r="K124" s="37">
        <v>0</v>
      </c>
      <c r="L124" s="78">
        <f t="shared" si="145"/>
        <v>8000</v>
      </c>
    </row>
    <row r="125" spans="1:12">
      <c r="A125" s="36">
        <v>43711</v>
      </c>
      <c r="B125" s="37" t="s">
        <v>194</v>
      </c>
      <c r="C125" s="38" t="s">
        <v>14</v>
      </c>
      <c r="D125" s="39">
        <v>1000</v>
      </c>
      <c r="E125" s="40">
        <v>1015</v>
      </c>
      <c r="F125" s="40">
        <v>1022</v>
      </c>
      <c r="G125" s="40">
        <v>0</v>
      </c>
      <c r="H125" s="37">
        <v>0</v>
      </c>
      <c r="I125" s="37">
        <f>(F125-E125)*D125</f>
        <v>7000</v>
      </c>
      <c r="J125" s="37">
        <v>0</v>
      </c>
      <c r="K125" s="37">
        <v>0</v>
      </c>
      <c r="L125" s="78">
        <f t="shared" si="145"/>
        <v>7000</v>
      </c>
    </row>
    <row r="126" spans="1:12">
      <c r="A126" s="58"/>
      <c r="B126" s="58"/>
      <c r="C126" s="58"/>
      <c r="D126" s="58"/>
      <c r="E126" s="58"/>
      <c r="F126" s="58"/>
      <c r="G126" s="58"/>
      <c r="H126" s="58"/>
      <c r="I126" s="59">
        <f>SUM(I100:I125)</f>
        <v>132500</v>
      </c>
      <c r="J126" s="58"/>
      <c r="K126" s="58" t="s">
        <v>93</v>
      </c>
      <c r="L126" s="59">
        <f>SUM(L100:L125)</f>
        <v>223500</v>
      </c>
    </row>
    <row r="127" spans="1:12">
      <c r="A127" s="53">
        <v>43678</v>
      </c>
      <c r="B127" s="49"/>
      <c r="C127" s="49"/>
      <c r="D127" s="39"/>
      <c r="E127" s="39"/>
      <c r="F127" s="49"/>
      <c r="G127" s="49"/>
      <c r="H127" s="49"/>
      <c r="I127" s="49"/>
      <c r="J127" s="49"/>
      <c r="K127" s="49"/>
      <c r="L127" s="49"/>
    </row>
    <row r="128" spans="1:12">
      <c r="A128" s="79" t="s">
        <v>228</v>
      </c>
      <c r="B128" s="80" t="s">
        <v>229</v>
      </c>
      <c r="C128" s="57" t="s">
        <v>230</v>
      </c>
      <c r="D128" s="81" t="s">
        <v>231</v>
      </c>
      <c r="E128" s="81" t="s">
        <v>232</v>
      </c>
      <c r="F128" s="57" t="s">
        <v>222</v>
      </c>
      <c r="G128" s="49"/>
      <c r="H128" s="49"/>
      <c r="I128" s="49"/>
      <c r="J128" s="49"/>
      <c r="K128" s="49"/>
      <c r="L128" s="49"/>
    </row>
    <row r="129" spans="1:12">
      <c r="A129" s="55" t="s">
        <v>266</v>
      </c>
      <c r="B129" s="49">
        <v>4</v>
      </c>
      <c r="C129" s="37">
        <f>SUM(A129-B129)</f>
        <v>20</v>
      </c>
      <c r="D129" s="39">
        <v>2</v>
      </c>
      <c r="E129" s="37">
        <f>SUM(C129-D129)</f>
        <v>18</v>
      </c>
      <c r="F129" s="37">
        <f>E129*100/C129</f>
        <v>90</v>
      </c>
      <c r="G129" s="49"/>
      <c r="H129" s="49"/>
      <c r="I129" s="49"/>
      <c r="J129" s="49"/>
      <c r="K129" s="49"/>
      <c r="L129" s="49"/>
    </row>
    <row r="130" spans="1:12">
      <c r="A130" s="50"/>
      <c r="B130" s="51"/>
      <c r="C130" s="51"/>
      <c r="D130" s="52"/>
      <c r="E130" s="52"/>
      <c r="F130" s="53">
        <v>43678</v>
      </c>
      <c r="G130" s="51"/>
      <c r="H130" s="51"/>
      <c r="I130" s="54"/>
      <c r="J130" s="54"/>
      <c r="K130" s="54"/>
      <c r="L130" s="54"/>
    </row>
    <row r="131" spans="1:12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</row>
    <row r="132" spans="1:12">
      <c r="A132" s="36">
        <v>43707</v>
      </c>
      <c r="B132" s="37" t="s">
        <v>211</v>
      </c>
      <c r="C132" s="38" t="s">
        <v>12</v>
      </c>
      <c r="D132" s="39">
        <v>1000</v>
      </c>
      <c r="E132" s="40">
        <v>1225</v>
      </c>
      <c r="F132" s="40">
        <v>1225</v>
      </c>
      <c r="G132" s="40">
        <v>0</v>
      </c>
      <c r="H132" s="37">
        <v>0</v>
      </c>
      <c r="I132" s="37">
        <f t="shared" ref="I132" si="148">(F132-E132)*D132</f>
        <v>0</v>
      </c>
      <c r="J132" s="37">
        <v>0</v>
      </c>
      <c r="K132" s="37">
        <v>0</v>
      </c>
      <c r="L132" s="78">
        <f t="shared" ref="L132" si="149">I132+J132+K132</f>
        <v>0</v>
      </c>
    </row>
    <row r="133" spans="1:12">
      <c r="A133" s="36">
        <v>43707</v>
      </c>
      <c r="B133" s="37" t="s">
        <v>194</v>
      </c>
      <c r="C133" s="38" t="s">
        <v>14</v>
      </c>
      <c r="D133" s="39">
        <v>1000</v>
      </c>
      <c r="E133" s="40">
        <v>1015</v>
      </c>
      <c r="F133" s="40">
        <v>1022</v>
      </c>
      <c r="G133" s="40">
        <v>0</v>
      </c>
      <c r="H133" s="37">
        <v>0</v>
      </c>
      <c r="I133" s="37">
        <f t="shared" ref="I133:I135" si="150">(F133-E133)*D133</f>
        <v>7000</v>
      </c>
      <c r="J133" s="37">
        <v>0</v>
      </c>
      <c r="K133" s="37">
        <v>0</v>
      </c>
      <c r="L133" s="78">
        <f>I133+J133+K133</f>
        <v>7000</v>
      </c>
    </row>
    <row r="134" spans="1:12">
      <c r="A134" s="36">
        <v>43706</v>
      </c>
      <c r="B134" s="37" t="s">
        <v>244</v>
      </c>
      <c r="C134" s="38" t="s">
        <v>12</v>
      </c>
      <c r="D134" s="39">
        <v>1000</v>
      </c>
      <c r="E134" s="40">
        <v>1350</v>
      </c>
      <c r="F134" s="40">
        <v>1338</v>
      </c>
      <c r="G134" s="40">
        <v>0</v>
      </c>
      <c r="H134" s="37">
        <v>0</v>
      </c>
      <c r="I134" s="37">
        <f>(E134-F134)*D134</f>
        <v>12000</v>
      </c>
      <c r="J134" s="37">
        <v>0</v>
      </c>
      <c r="K134" s="37">
        <v>0</v>
      </c>
      <c r="L134" s="78">
        <f t="shared" ref="L134" si="151">I134+J134+K134</f>
        <v>12000</v>
      </c>
    </row>
    <row r="135" spans="1:12">
      <c r="A135" s="36">
        <v>43705</v>
      </c>
      <c r="B135" s="37" t="s">
        <v>218</v>
      </c>
      <c r="C135" s="38" t="s">
        <v>14</v>
      </c>
      <c r="D135" s="39">
        <v>1000</v>
      </c>
      <c r="E135" s="40">
        <v>1547</v>
      </c>
      <c r="F135" s="40">
        <v>1535</v>
      </c>
      <c r="G135" s="40">
        <v>0</v>
      </c>
      <c r="H135" s="37">
        <v>0</v>
      </c>
      <c r="I135" s="37">
        <f t="shared" si="150"/>
        <v>-12000</v>
      </c>
      <c r="J135" s="37">
        <v>0</v>
      </c>
      <c r="K135" s="37">
        <v>0</v>
      </c>
      <c r="L135" s="78">
        <f t="shared" ref="L135" si="152">I135+J135+K135</f>
        <v>-12000</v>
      </c>
    </row>
    <row r="136" spans="1:12">
      <c r="A136" s="36">
        <v>43704</v>
      </c>
      <c r="B136" s="37" t="s">
        <v>195</v>
      </c>
      <c r="C136" s="38" t="s">
        <v>14</v>
      </c>
      <c r="D136" s="39">
        <v>1000</v>
      </c>
      <c r="E136" s="40">
        <v>1193</v>
      </c>
      <c r="F136" s="40">
        <v>1203</v>
      </c>
      <c r="G136" s="40">
        <v>0</v>
      </c>
      <c r="H136" s="37">
        <v>0</v>
      </c>
      <c r="I136" s="37">
        <f t="shared" ref="I136:I141" si="153">(F136-E136)*D136</f>
        <v>10000</v>
      </c>
      <c r="J136" s="37">
        <v>0</v>
      </c>
      <c r="K136" s="37">
        <v>0</v>
      </c>
      <c r="L136" s="78">
        <f t="shared" ref="L136" si="154">I136+J136+K136</f>
        <v>10000</v>
      </c>
    </row>
    <row r="137" spans="1:12">
      <c r="A137" s="36">
        <v>43703</v>
      </c>
      <c r="B137" s="37" t="s">
        <v>265</v>
      </c>
      <c r="C137" s="38" t="s">
        <v>14</v>
      </c>
      <c r="D137" s="39">
        <v>1000</v>
      </c>
      <c r="E137" s="40">
        <v>1205</v>
      </c>
      <c r="F137" s="40">
        <v>1205</v>
      </c>
      <c r="G137" s="40">
        <v>0</v>
      </c>
      <c r="H137" s="37">
        <v>0</v>
      </c>
      <c r="I137" s="37">
        <f t="shared" si="153"/>
        <v>0</v>
      </c>
      <c r="J137" s="37">
        <v>0</v>
      </c>
      <c r="K137" s="37">
        <v>0</v>
      </c>
      <c r="L137" s="78">
        <f t="shared" ref="L137" si="155">I137+J137+K137</f>
        <v>0</v>
      </c>
    </row>
    <row r="138" spans="1:12">
      <c r="A138" s="36">
        <v>43703</v>
      </c>
      <c r="B138" s="37" t="s">
        <v>264</v>
      </c>
      <c r="C138" s="38" t="s">
        <v>14</v>
      </c>
      <c r="D138" s="39">
        <v>1000</v>
      </c>
      <c r="E138" s="40">
        <v>893</v>
      </c>
      <c r="F138" s="40">
        <v>900</v>
      </c>
      <c r="G138" s="40">
        <v>0</v>
      </c>
      <c r="H138" s="37">
        <v>0</v>
      </c>
      <c r="I138" s="37">
        <f t="shared" si="153"/>
        <v>7000</v>
      </c>
      <c r="J138" s="37">
        <v>0</v>
      </c>
      <c r="K138" s="37">
        <v>0</v>
      </c>
      <c r="L138" s="78">
        <f t="shared" ref="L138" si="156">I138+J138+K138</f>
        <v>7000</v>
      </c>
    </row>
    <row r="139" spans="1:12">
      <c r="A139" s="36">
        <v>43701</v>
      </c>
      <c r="B139" s="37" t="s">
        <v>218</v>
      </c>
      <c r="C139" s="38" t="s">
        <v>14</v>
      </c>
      <c r="D139" s="39">
        <v>1000</v>
      </c>
      <c r="E139" s="40">
        <v>1474</v>
      </c>
      <c r="F139" s="40">
        <v>1484</v>
      </c>
      <c r="G139" s="40">
        <v>0</v>
      </c>
      <c r="H139" s="37">
        <v>0</v>
      </c>
      <c r="I139" s="37">
        <f t="shared" si="153"/>
        <v>10000</v>
      </c>
      <c r="J139" s="37">
        <v>0</v>
      </c>
      <c r="K139" s="37">
        <v>0</v>
      </c>
      <c r="L139" s="78">
        <f t="shared" ref="L139" si="157">I139+J139+K139</f>
        <v>10000</v>
      </c>
    </row>
    <row r="140" spans="1:12">
      <c r="A140" s="36">
        <v>43700</v>
      </c>
      <c r="B140" s="37" t="s">
        <v>218</v>
      </c>
      <c r="C140" s="38" t="s">
        <v>14</v>
      </c>
      <c r="D140" s="39">
        <v>1000</v>
      </c>
      <c r="E140" s="40">
        <v>1474</v>
      </c>
      <c r="F140" s="40">
        <v>1484</v>
      </c>
      <c r="G140" s="40">
        <v>0</v>
      </c>
      <c r="H140" s="37">
        <v>0</v>
      </c>
      <c r="I140" s="37">
        <f t="shared" si="153"/>
        <v>10000</v>
      </c>
      <c r="J140" s="37">
        <v>0</v>
      </c>
      <c r="K140" s="37">
        <v>0</v>
      </c>
      <c r="L140" s="78">
        <f t="shared" ref="L140:L142" si="158">I140+J140+K140</f>
        <v>10000</v>
      </c>
    </row>
    <row r="141" spans="1:12">
      <c r="A141" s="36">
        <v>43699</v>
      </c>
      <c r="B141" s="37" t="s">
        <v>239</v>
      </c>
      <c r="C141" s="38" t="s">
        <v>14</v>
      </c>
      <c r="D141" s="39">
        <v>1000</v>
      </c>
      <c r="E141" s="40">
        <v>1865</v>
      </c>
      <c r="F141" s="40">
        <v>1875</v>
      </c>
      <c r="G141" s="40">
        <v>0</v>
      </c>
      <c r="H141" s="37">
        <v>0</v>
      </c>
      <c r="I141" s="37">
        <f t="shared" si="153"/>
        <v>10000</v>
      </c>
      <c r="J141" s="37">
        <v>0</v>
      </c>
      <c r="K141" s="37">
        <v>0</v>
      </c>
      <c r="L141" s="78">
        <f t="shared" si="158"/>
        <v>10000</v>
      </c>
    </row>
    <row r="142" spans="1:12">
      <c r="A142" s="36">
        <v>43698</v>
      </c>
      <c r="B142" s="37" t="s">
        <v>50</v>
      </c>
      <c r="C142" s="38" t="s">
        <v>14</v>
      </c>
      <c r="D142" s="39">
        <v>1000</v>
      </c>
      <c r="E142" s="40">
        <v>1294</v>
      </c>
      <c r="F142" s="40">
        <v>1284</v>
      </c>
      <c r="G142" s="40">
        <v>1274</v>
      </c>
      <c r="H142" s="37">
        <v>0</v>
      </c>
      <c r="I142" s="37">
        <f>(E142-F142)*D142</f>
        <v>10000</v>
      </c>
      <c r="J142" s="37">
        <f>SUM(F142-G142)*D142</f>
        <v>10000</v>
      </c>
      <c r="K142" s="37">
        <v>0</v>
      </c>
      <c r="L142" s="78">
        <f t="shared" si="158"/>
        <v>20000</v>
      </c>
    </row>
    <row r="143" spans="1:12">
      <c r="A143" s="36">
        <v>43697</v>
      </c>
      <c r="B143" s="37" t="s">
        <v>263</v>
      </c>
      <c r="C143" s="38" t="s">
        <v>14</v>
      </c>
      <c r="D143" s="39">
        <v>500</v>
      </c>
      <c r="E143" s="40">
        <v>2670</v>
      </c>
      <c r="F143" s="40">
        <v>2670</v>
      </c>
      <c r="G143" s="40">
        <v>0</v>
      </c>
      <c r="H143" s="37">
        <v>0</v>
      </c>
      <c r="I143" s="37">
        <f>(F143-E143)*D143</f>
        <v>0</v>
      </c>
      <c r="J143" s="37">
        <v>0</v>
      </c>
      <c r="K143" s="37">
        <v>0</v>
      </c>
      <c r="L143" s="78">
        <f t="shared" ref="L143" si="159">I143+J143+K143</f>
        <v>0</v>
      </c>
    </row>
    <row r="144" spans="1:12">
      <c r="A144" s="36">
        <v>43696</v>
      </c>
      <c r="B144" s="37" t="s">
        <v>241</v>
      </c>
      <c r="C144" s="38" t="s">
        <v>14</v>
      </c>
      <c r="D144" s="39">
        <v>1000</v>
      </c>
      <c r="E144" s="40">
        <v>1515</v>
      </c>
      <c r="F144" s="40">
        <v>1525</v>
      </c>
      <c r="G144" s="40">
        <v>1534</v>
      </c>
      <c r="H144" s="37">
        <v>0</v>
      </c>
      <c r="I144" s="37">
        <f>(F144-E144)*D144</f>
        <v>10000</v>
      </c>
      <c r="J144" s="37">
        <f>SUM(G144-F144)*D144</f>
        <v>9000</v>
      </c>
      <c r="K144" s="37">
        <v>0</v>
      </c>
      <c r="L144" s="78">
        <f t="shared" ref="L144" si="160">I144+J144+K144</f>
        <v>19000</v>
      </c>
    </row>
    <row r="145" spans="1:12">
      <c r="A145" s="36">
        <v>43693</v>
      </c>
      <c r="B145" s="37" t="s">
        <v>262</v>
      </c>
      <c r="C145" s="38" t="s">
        <v>14</v>
      </c>
      <c r="D145" s="39">
        <v>1000</v>
      </c>
      <c r="E145" s="40">
        <v>1468</v>
      </c>
      <c r="F145" s="40">
        <v>1478</v>
      </c>
      <c r="G145" s="40">
        <v>0</v>
      </c>
      <c r="H145" s="37">
        <v>0</v>
      </c>
      <c r="I145" s="37">
        <f>(F145-E145)*D145</f>
        <v>10000</v>
      </c>
      <c r="J145" s="37">
        <v>0</v>
      </c>
      <c r="K145" s="37">
        <v>0</v>
      </c>
      <c r="L145" s="78">
        <f t="shared" ref="L145" si="161">I145+J145+K145</f>
        <v>10000</v>
      </c>
    </row>
    <row r="146" spans="1:12">
      <c r="A146" s="36">
        <v>43693</v>
      </c>
      <c r="B146" s="37" t="s">
        <v>253</v>
      </c>
      <c r="C146" s="38" t="s">
        <v>14</v>
      </c>
      <c r="D146" s="39">
        <v>500</v>
      </c>
      <c r="E146" s="40">
        <v>3320</v>
      </c>
      <c r="F146" s="40">
        <v>3358</v>
      </c>
      <c r="G146" s="40">
        <v>0</v>
      </c>
      <c r="H146" s="37">
        <v>0</v>
      </c>
      <c r="I146" s="37">
        <f>(F146-E146)*D146</f>
        <v>19000</v>
      </c>
      <c r="J146" s="37">
        <v>0</v>
      </c>
      <c r="K146" s="37">
        <v>0</v>
      </c>
      <c r="L146" s="78">
        <f t="shared" ref="L146" si="162">I146+J146+K146</f>
        <v>19000</v>
      </c>
    </row>
    <row r="147" spans="1:12">
      <c r="A147" s="36">
        <v>43691</v>
      </c>
      <c r="B147" s="37" t="s">
        <v>256</v>
      </c>
      <c r="C147" s="38" t="s">
        <v>12</v>
      </c>
      <c r="D147" s="39">
        <v>1000</v>
      </c>
      <c r="E147" s="40">
        <v>1495</v>
      </c>
      <c r="F147" s="40">
        <v>1485</v>
      </c>
      <c r="G147" s="40">
        <v>1475</v>
      </c>
      <c r="H147" s="37">
        <v>0</v>
      </c>
      <c r="I147" s="37">
        <f>(E147-F147)*D147</f>
        <v>10000</v>
      </c>
      <c r="J147" s="37">
        <f>SUM(F147-G147)*D147</f>
        <v>10000</v>
      </c>
      <c r="K147" s="37">
        <v>0</v>
      </c>
      <c r="L147" s="78">
        <f t="shared" ref="L147" si="163">I147+J147+K147</f>
        <v>20000</v>
      </c>
    </row>
    <row r="148" spans="1:12">
      <c r="A148" s="36">
        <v>43690</v>
      </c>
      <c r="B148" s="37" t="s">
        <v>241</v>
      </c>
      <c r="C148" s="38" t="s">
        <v>14</v>
      </c>
      <c r="D148" s="39">
        <v>1000</v>
      </c>
      <c r="E148" s="40">
        <v>1472</v>
      </c>
      <c r="F148" s="40">
        <v>1482</v>
      </c>
      <c r="G148" s="40">
        <v>0</v>
      </c>
      <c r="H148" s="37">
        <v>0</v>
      </c>
      <c r="I148" s="37">
        <f>(F148-E148)*D148</f>
        <v>10000</v>
      </c>
      <c r="J148" s="37">
        <v>0</v>
      </c>
      <c r="K148" s="37">
        <v>0</v>
      </c>
      <c r="L148" s="78">
        <f t="shared" ref="L148" si="164">I148+J148+K148</f>
        <v>10000</v>
      </c>
    </row>
    <row r="149" spans="1:12">
      <c r="A149" s="36">
        <v>43686</v>
      </c>
      <c r="B149" s="37" t="s">
        <v>253</v>
      </c>
      <c r="C149" s="38" t="s">
        <v>14</v>
      </c>
      <c r="D149" s="39">
        <v>500</v>
      </c>
      <c r="E149" s="40">
        <v>3400</v>
      </c>
      <c r="F149" s="40">
        <v>3430</v>
      </c>
      <c r="G149" s="40">
        <v>0</v>
      </c>
      <c r="H149" s="37">
        <v>0</v>
      </c>
      <c r="I149" s="37">
        <f>(F149-E149)*D149</f>
        <v>15000</v>
      </c>
      <c r="J149" s="37">
        <v>0</v>
      </c>
      <c r="K149" s="37">
        <v>0</v>
      </c>
      <c r="L149" s="78">
        <f t="shared" ref="L149" si="165">I149+J149+K149</f>
        <v>15000</v>
      </c>
    </row>
    <row r="150" spans="1:12">
      <c r="A150" s="36">
        <v>43685</v>
      </c>
      <c r="B150" s="37" t="s">
        <v>206</v>
      </c>
      <c r="C150" s="38" t="s">
        <v>14</v>
      </c>
      <c r="D150" s="39">
        <v>1000</v>
      </c>
      <c r="E150" s="40">
        <v>2211</v>
      </c>
      <c r="F150" s="40">
        <v>2230</v>
      </c>
      <c r="G150" s="40">
        <v>0</v>
      </c>
      <c r="H150" s="37">
        <v>0</v>
      </c>
      <c r="I150" s="37">
        <f>(F150-E150)*D150</f>
        <v>19000</v>
      </c>
      <c r="J150" s="37">
        <v>0</v>
      </c>
      <c r="K150" s="37">
        <v>0</v>
      </c>
      <c r="L150" s="78">
        <f t="shared" ref="L150" si="166">I150+J150+K150</f>
        <v>19000</v>
      </c>
    </row>
    <row r="151" spans="1:12">
      <c r="A151" s="36">
        <v>43684</v>
      </c>
      <c r="B151" s="37" t="s">
        <v>242</v>
      </c>
      <c r="C151" s="38" t="s">
        <v>14</v>
      </c>
      <c r="D151" s="39">
        <v>1000</v>
      </c>
      <c r="E151" s="40">
        <v>7160</v>
      </c>
      <c r="F151" s="40">
        <v>7200</v>
      </c>
      <c r="G151" s="40">
        <v>0</v>
      </c>
      <c r="H151" s="37">
        <v>0</v>
      </c>
      <c r="I151" s="37">
        <f>(F151-E151)*D151</f>
        <v>40000</v>
      </c>
      <c r="J151" s="37">
        <v>0</v>
      </c>
      <c r="K151" s="37">
        <v>0</v>
      </c>
      <c r="L151" s="78">
        <f t="shared" ref="L151" si="167">I151+J151+K151</f>
        <v>40000</v>
      </c>
    </row>
    <row r="152" spans="1:12">
      <c r="A152" s="36">
        <v>43683</v>
      </c>
      <c r="B152" s="37" t="s">
        <v>242</v>
      </c>
      <c r="C152" s="38" t="s">
        <v>14</v>
      </c>
      <c r="D152" s="39">
        <v>250</v>
      </c>
      <c r="E152" s="40">
        <v>7160</v>
      </c>
      <c r="F152" s="40">
        <v>7190</v>
      </c>
      <c r="G152" s="40">
        <v>0</v>
      </c>
      <c r="H152" s="37">
        <v>0</v>
      </c>
      <c r="I152" s="37">
        <f>(F152-E152)*D152</f>
        <v>7500</v>
      </c>
      <c r="J152" s="37">
        <v>0</v>
      </c>
      <c r="K152" s="37">
        <v>0</v>
      </c>
      <c r="L152" s="78">
        <f t="shared" ref="L152" si="168">I152+J152+K152</f>
        <v>7500</v>
      </c>
    </row>
    <row r="153" spans="1:12">
      <c r="A153" s="36">
        <v>43682</v>
      </c>
      <c r="B153" s="37" t="s">
        <v>242</v>
      </c>
      <c r="C153" s="38" t="s">
        <v>14</v>
      </c>
      <c r="D153" s="39">
        <v>250</v>
      </c>
      <c r="E153" s="40">
        <v>7105</v>
      </c>
      <c r="F153" s="40">
        <v>7105</v>
      </c>
      <c r="G153" s="40">
        <v>0</v>
      </c>
      <c r="H153" s="37">
        <v>0</v>
      </c>
      <c r="I153" s="37">
        <f>(E153-F153)*D153</f>
        <v>0</v>
      </c>
      <c r="J153" s="37">
        <v>0</v>
      </c>
      <c r="K153" s="37">
        <v>0</v>
      </c>
      <c r="L153" s="78">
        <f t="shared" ref="L153" si="169">I153+J153+K153</f>
        <v>0</v>
      </c>
    </row>
    <row r="154" spans="1:12">
      <c r="A154" s="36">
        <v>43679</v>
      </c>
      <c r="B154" s="37" t="s">
        <v>218</v>
      </c>
      <c r="C154" s="38" t="s">
        <v>14</v>
      </c>
      <c r="D154" s="39">
        <v>1000</v>
      </c>
      <c r="E154" s="40">
        <v>1517</v>
      </c>
      <c r="F154" s="40">
        <v>1508.5</v>
      </c>
      <c r="G154" s="40">
        <v>0</v>
      </c>
      <c r="H154" s="37">
        <v>0</v>
      </c>
      <c r="I154" s="37">
        <f>(E154-F154)*D154</f>
        <v>8500</v>
      </c>
      <c r="J154" s="37">
        <v>0</v>
      </c>
      <c r="K154" s="37">
        <v>0</v>
      </c>
      <c r="L154" s="78">
        <f t="shared" ref="L154" si="170">I154+J154+K154</f>
        <v>8500</v>
      </c>
    </row>
    <row r="155" spans="1:12">
      <c r="A155" s="36">
        <v>43679</v>
      </c>
      <c r="B155" s="37" t="s">
        <v>243</v>
      </c>
      <c r="C155" s="38" t="s">
        <v>14</v>
      </c>
      <c r="D155" s="39">
        <v>1000</v>
      </c>
      <c r="E155" s="40">
        <v>1531.5</v>
      </c>
      <c r="F155" s="40">
        <v>1540</v>
      </c>
      <c r="G155" s="40">
        <v>1550</v>
      </c>
      <c r="H155" s="37">
        <v>0</v>
      </c>
      <c r="I155" s="37">
        <f t="shared" ref="I155" si="171">(F155-E155)*D155</f>
        <v>8500</v>
      </c>
      <c r="J155" s="37">
        <f>SUM(G155-F155)*D155</f>
        <v>10000</v>
      </c>
      <c r="K155" s="37">
        <v>0</v>
      </c>
      <c r="L155" s="78">
        <f t="shared" ref="L155" si="172">I155+J155+K155</f>
        <v>18500</v>
      </c>
    </row>
    <row r="156" spans="1:12">
      <c r="A156" s="36">
        <v>43678</v>
      </c>
      <c r="B156" s="37" t="s">
        <v>208</v>
      </c>
      <c r="C156" s="38" t="s">
        <v>14</v>
      </c>
      <c r="D156" s="39">
        <v>1000</v>
      </c>
      <c r="E156" s="40">
        <v>1380</v>
      </c>
      <c r="F156" s="40">
        <v>1365</v>
      </c>
      <c r="G156" s="40">
        <v>0</v>
      </c>
      <c r="H156" s="37">
        <v>0</v>
      </c>
      <c r="I156" s="37">
        <f t="shared" ref="I156" si="173">(F156-E156)*D156</f>
        <v>-15000</v>
      </c>
      <c r="J156" s="37">
        <v>0</v>
      </c>
      <c r="K156" s="37">
        <v>0</v>
      </c>
      <c r="L156" s="78">
        <f t="shared" ref="L156" si="174">I156+J156+K156</f>
        <v>-15000</v>
      </c>
    </row>
    <row r="157" spans="1:12">
      <c r="A157" s="58"/>
      <c r="B157" s="58"/>
      <c r="C157" s="58"/>
      <c r="D157" s="58"/>
      <c r="E157" s="58"/>
      <c r="F157" s="58"/>
      <c r="G157" s="58"/>
      <c r="H157" s="58"/>
      <c r="I157" s="59">
        <f>SUM(I132:I156)</f>
        <v>206500</v>
      </c>
      <c r="J157" s="58"/>
      <c r="K157" s="58" t="s">
        <v>93</v>
      </c>
      <c r="L157" s="59">
        <f>SUM(L132:L156)</f>
        <v>245500</v>
      </c>
    </row>
    <row r="158" spans="1:12">
      <c r="A158" s="53">
        <v>43647</v>
      </c>
      <c r="B158" s="49"/>
      <c r="C158" s="49"/>
      <c r="D158" s="39"/>
      <c r="E158" s="39"/>
      <c r="F158" s="49"/>
      <c r="G158" s="49"/>
      <c r="H158" s="49"/>
      <c r="I158" s="49"/>
      <c r="J158" s="49"/>
      <c r="K158" s="49"/>
      <c r="L158" s="49"/>
    </row>
    <row r="159" spans="1:12">
      <c r="A159" s="79" t="s">
        <v>228</v>
      </c>
      <c r="B159" s="80" t="s">
        <v>229</v>
      </c>
      <c r="C159" s="57" t="s">
        <v>230</v>
      </c>
      <c r="D159" s="81" t="s">
        <v>231</v>
      </c>
      <c r="E159" s="81" t="s">
        <v>232</v>
      </c>
      <c r="F159" s="57" t="s">
        <v>222</v>
      </c>
      <c r="G159" s="49"/>
      <c r="H159" s="49"/>
      <c r="I159" s="49"/>
      <c r="J159" s="49"/>
      <c r="K159" s="49"/>
      <c r="L159" s="49"/>
    </row>
    <row r="160" spans="1:12">
      <c r="A160" s="55" t="s">
        <v>261</v>
      </c>
      <c r="B160" s="49">
        <v>1</v>
      </c>
      <c r="C160" s="37">
        <f>SUM(A160-B160)</f>
        <v>30</v>
      </c>
      <c r="D160" s="39">
        <v>7</v>
      </c>
      <c r="E160" s="37">
        <f>SUM(C160-D160)</f>
        <v>23</v>
      </c>
      <c r="F160" s="37">
        <f>E160*100/C160</f>
        <v>76.666666666666671</v>
      </c>
      <c r="G160" s="49"/>
      <c r="H160" s="49"/>
      <c r="I160" s="49"/>
      <c r="J160" s="49"/>
      <c r="K160" s="49"/>
      <c r="L160" s="49"/>
    </row>
    <row r="161" spans="1:12">
      <c r="A161" s="50"/>
      <c r="B161" s="51"/>
      <c r="C161" s="51"/>
      <c r="D161" s="52"/>
      <c r="E161" s="52"/>
      <c r="F161" s="53">
        <v>43647</v>
      </c>
      <c r="G161" s="51"/>
      <c r="H161" s="51"/>
      <c r="I161" s="54"/>
      <c r="J161" s="54"/>
      <c r="K161" s="54"/>
      <c r="L161" s="54"/>
    </row>
    <row r="162" spans="1:12">
      <c r="A162" s="36"/>
      <c r="B162" s="37"/>
      <c r="C162" s="38"/>
      <c r="D162" s="39"/>
      <c r="E162" s="40"/>
      <c r="F162" s="40"/>
      <c r="G162" s="40"/>
      <c r="H162" s="37"/>
      <c r="I162" s="37"/>
      <c r="J162" s="37"/>
      <c r="K162" s="37"/>
      <c r="L162" s="78"/>
    </row>
    <row r="163" spans="1:12">
      <c r="A163" s="36">
        <v>43677</v>
      </c>
      <c r="B163" s="37" t="s">
        <v>247</v>
      </c>
      <c r="C163" s="38" t="s">
        <v>14</v>
      </c>
      <c r="D163" s="39">
        <v>1000</v>
      </c>
      <c r="E163" s="40">
        <v>2180</v>
      </c>
      <c r="F163" s="40">
        <v>2200</v>
      </c>
      <c r="G163" s="40">
        <v>0</v>
      </c>
      <c r="H163" s="37">
        <v>0</v>
      </c>
      <c r="I163" s="37">
        <f t="shared" ref="I163" si="175">(F163-E163)*D163</f>
        <v>20000</v>
      </c>
      <c r="J163" s="37">
        <v>0</v>
      </c>
      <c r="K163" s="37">
        <v>0</v>
      </c>
      <c r="L163" s="78">
        <f t="shared" ref="L163" si="176">I163+J163+K163</f>
        <v>20000</v>
      </c>
    </row>
    <row r="164" spans="1:12">
      <c r="A164" s="36">
        <v>43676</v>
      </c>
      <c r="B164" s="37" t="s">
        <v>247</v>
      </c>
      <c r="C164" s="38" t="s">
        <v>14</v>
      </c>
      <c r="D164" s="39">
        <v>1000</v>
      </c>
      <c r="E164" s="40">
        <v>2154</v>
      </c>
      <c r="F164" s="40">
        <v>2170</v>
      </c>
      <c r="G164" s="40">
        <v>0</v>
      </c>
      <c r="H164" s="37">
        <v>0</v>
      </c>
      <c r="I164" s="37">
        <f t="shared" ref="I164" si="177">(F164-E164)*D164</f>
        <v>16000</v>
      </c>
      <c r="J164" s="37">
        <v>0</v>
      </c>
      <c r="K164" s="37">
        <v>0</v>
      </c>
      <c r="L164" s="78">
        <f t="shared" ref="L164" si="178">I164+J164+K164</f>
        <v>16000</v>
      </c>
    </row>
    <row r="165" spans="1:12">
      <c r="A165" s="36">
        <v>43675</v>
      </c>
      <c r="B165" s="37" t="s">
        <v>112</v>
      </c>
      <c r="C165" s="38" t="s">
        <v>14</v>
      </c>
      <c r="D165" s="39">
        <v>1000</v>
      </c>
      <c r="E165" s="40">
        <v>2120</v>
      </c>
      <c r="F165" s="40">
        <v>2130</v>
      </c>
      <c r="G165" s="40">
        <v>0</v>
      </c>
      <c r="H165" s="37">
        <v>0</v>
      </c>
      <c r="I165" s="37">
        <f t="shared" ref="I165" si="179">(F165-E165)*D165</f>
        <v>10000</v>
      </c>
      <c r="J165" s="37">
        <v>0</v>
      </c>
      <c r="K165" s="37">
        <v>0</v>
      </c>
      <c r="L165" s="78">
        <f t="shared" ref="L165" si="180">I165+J165+K165</f>
        <v>10000</v>
      </c>
    </row>
    <row r="166" spans="1:12">
      <c r="A166" s="36">
        <v>43672</v>
      </c>
      <c r="B166" s="37" t="s">
        <v>253</v>
      </c>
      <c r="C166" s="38" t="s">
        <v>14</v>
      </c>
      <c r="D166" s="39">
        <v>500</v>
      </c>
      <c r="E166" s="40">
        <v>3112</v>
      </c>
      <c r="F166" s="40">
        <v>3132</v>
      </c>
      <c r="G166" s="40">
        <v>3155</v>
      </c>
      <c r="H166" s="37">
        <v>0</v>
      </c>
      <c r="I166" s="37">
        <f t="shared" ref="I166" si="181">(F166-E166)*D166</f>
        <v>10000</v>
      </c>
      <c r="J166" s="37">
        <f>SUM(G166-F166)*D166</f>
        <v>11500</v>
      </c>
      <c r="K166" s="37">
        <v>0</v>
      </c>
      <c r="L166" s="78">
        <f t="shared" ref="L166" si="182">I166+J166+K166</f>
        <v>21500</v>
      </c>
    </row>
    <row r="167" spans="1:12">
      <c r="A167" s="36">
        <v>43671</v>
      </c>
      <c r="B167" s="37" t="s">
        <v>242</v>
      </c>
      <c r="C167" s="38" t="s">
        <v>12</v>
      </c>
      <c r="D167" s="39">
        <v>250</v>
      </c>
      <c r="E167" s="40">
        <v>6965</v>
      </c>
      <c r="F167" s="40">
        <v>6935</v>
      </c>
      <c r="G167" s="40">
        <v>6900</v>
      </c>
      <c r="H167" s="37">
        <v>0</v>
      </c>
      <c r="I167" s="37">
        <f>(E167-F167)*D167</f>
        <v>7500</v>
      </c>
      <c r="J167" s="37">
        <f>SUM(F167-G167)*D167</f>
        <v>8750</v>
      </c>
      <c r="K167" s="37">
        <v>0</v>
      </c>
      <c r="L167" s="78">
        <f t="shared" ref="L167" si="183">I167+J167+K167</f>
        <v>16250</v>
      </c>
    </row>
    <row r="168" spans="1:12">
      <c r="A168" s="36">
        <v>43670</v>
      </c>
      <c r="B168" s="37" t="s">
        <v>260</v>
      </c>
      <c r="C168" s="38" t="s">
        <v>12</v>
      </c>
      <c r="D168" s="39">
        <v>1000</v>
      </c>
      <c r="E168" s="40">
        <v>2700</v>
      </c>
      <c r="F168" s="40">
        <v>2680</v>
      </c>
      <c r="G168" s="40">
        <v>2660</v>
      </c>
      <c r="H168" s="37">
        <v>0</v>
      </c>
      <c r="I168" s="37">
        <f>(E168-F168)*D168</f>
        <v>20000</v>
      </c>
      <c r="J168" s="37">
        <f>SUM(F168-G168)*D168</f>
        <v>20000</v>
      </c>
      <c r="K168" s="37">
        <v>0</v>
      </c>
      <c r="L168" s="78">
        <f t="shared" ref="L168" si="184">I168+J168+K168</f>
        <v>40000</v>
      </c>
    </row>
    <row r="169" spans="1:12">
      <c r="A169" s="36">
        <v>43669</v>
      </c>
      <c r="B169" s="37" t="s">
        <v>191</v>
      </c>
      <c r="C169" s="38" t="s">
        <v>12</v>
      </c>
      <c r="D169" s="39">
        <v>1000</v>
      </c>
      <c r="E169" s="40">
        <v>1020</v>
      </c>
      <c r="F169" s="40">
        <v>1010</v>
      </c>
      <c r="G169" s="40">
        <v>1000</v>
      </c>
      <c r="H169" s="37">
        <v>0</v>
      </c>
      <c r="I169" s="37">
        <f>(E169-F169)*D169</f>
        <v>10000</v>
      </c>
      <c r="J169" s="37">
        <f>SUM(F169-G169)*D169</f>
        <v>10000</v>
      </c>
      <c r="K169" s="37">
        <v>0</v>
      </c>
      <c r="L169" s="78">
        <f t="shared" ref="L169" si="185">I169+J169+K169</f>
        <v>20000</v>
      </c>
    </row>
    <row r="170" spans="1:12">
      <c r="A170" s="36">
        <v>43665</v>
      </c>
      <c r="B170" s="37" t="s">
        <v>201</v>
      </c>
      <c r="C170" s="38" t="s">
        <v>14</v>
      </c>
      <c r="D170" s="39">
        <v>1000</v>
      </c>
      <c r="E170" s="40">
        <v>940</v>
      </c>
      <c r="F170" s="40">
        <v>947</v>
      </c>
      <c r="G170" s="40">
        <v>0</v>
      </c>
      <c r="H170" s="37">
        <v>0</v>
      </c>
      <c r="I170" s="37">
        <f t="shared" ref="I170" si="186">(F170-E170)*D170</f>
        <v>7000</v>
      </c>
      <c r="J170" s="37">
        <v>0</v>
      </c>
      <c r="K170" s="37">
        <v>0</v>
      </c>
      <c r="L170" s="78">
        <f t="shared" ref="L170" si="187">I170+J170+K170</f>
        <v>7000</v>
      </c>
    </row>
    <row r="171" spans="1:12">
      <c r="A171" s="36">
        <v>43665</v>
      </c>
      <c r="B171" s="37" t="s">
        <v>259</v>
      </c>
      <c r="C171" s="38" t="s">
        <v>14</v>
      </c>
      <c r="D171" s="39">
        <v>500</v>
      </c>
      <c r="E171" s="40">
        <v>4707</v>
      </c>
      <c r="F171" s="40">
        <v>4678</v>
      </c>
      <c r="G171" s="40">
        <v>0</v>
      </c>
      <c r="H171" s="37">
        <v>0</v>
      </c>
      <c r="I171" s="37">
        <f t="shared" ref="I171" si="188">(F171-E171)*D171</f>
        <v>-14500</v>
      </c>
      <c r="J171" s="37">
        <v>0</v>
      </c>
      <c r="K171" s="37">
        <v>0</v>
      </c>
      <c r="L171" s="78">
        <f t="shared" ref="L171" si="189">I171+J171+K171</f>
        <v>-14500</v>
      </c>
    </row>
    <row r="172" spans="1:12">
      <c r="A172" s="36">
        <v>43664</v>
      </c>
      <c r="B172" s="37" t="s">
        <v>206</v>
      </c>
      <c r="C172" s="38" t="s">
        <v>14</v>
      </c>
      <c r="D172" s="39">
        <v>1000</v>
      </c>
      <c r="E172" s="40">
        <v>2415</v>
      </c>
      <c r="F172" s="40">
        <v>2429</v>
      </c>
      <c r="G172" s="40">
        <v>0</v>
      </c>
      <c r="H172" s="37">
        <v>0</v>
      </c>
      <c r="I172" s="37">
        <f t="shared" ref="I172" si="190">(F172-E172)*D172</f>
        <v>14000</v>
      </c>
      <c r="J172" s="37">
        <v>0</v>
      </c>
      <c r="K172" s="37">
        <v>0</v>
      </c>
      <c r="L172" s="78">
        <f t="shared" ref="L172" si="191">I172+J172+K172</f>
        <v>14000</v>
      </c>
    </row>
    <row r="173" spans="1:12">
      <c r="A173" s="36">
        <v>43663</v>
      </c>
      <c r="B173" s="37" t="s">
        <v>208</v>
      </c>
      <c r="C173" s="38" t="s">
        <v>14</v>
      </c>
      <c r="D173" s="39">
        <v>1000</v>
      </c>
      <c r="E173" s="40">
        <v>1406</v>
      </c>
      <c r="F173" s="40">
        <v>1420</v>
      </c>
      <c r="G173" s="40">
        <v>0</v>
      </c>
      <c r="H173" s="37">
        <v>0</v>
      </c>
      <c r="I173" s="37">
        <f t="shared" ref="I173" si="192">(F173-E173)*D173</f>
        <v>14000</v>
      </c>
      <c r="J173" s="37">
        <v>0</v>
      </c>
      <c r="K173" s="37">
        <v>0</v>
      </c>
      <c r="L173" s="78">
        <f t="shared" ref="L173" si="193">I173+J173+K173</f>
        <v>14000</v>
      </c>
    </row>
    <row r="174" spans="1:12">
      <c r="A174" s="36">
        <v>43663</v>
      </c>
      <c r="B174" s="37" t="s">
        <v>218</v>
      </c>
      <c r="C174" s="38" t="s">
        <v>14</v>
      </c>
      <c r="D174" s="39">
        <v>1000</v>
      </c>
      <c r="E174" s="40">
        <v>1610</v>
      </c>
      <c r="F174" s="40">
        <v>1600</v>
      </c>
      <c r="G174" s="40">
        <v>0</v>
      </c>
      <c r="H174" s="37">
        <v>0</v>
      </c>
      <c r="I174" s="37">
        <f t="shared" ref="I174" si="194">(F174-E174)*D174</f>
        <v>-10000</v>
      </c>
      <c r="J174" s="37">
        <v>0</v>
      </c>
      <c r="K174" s="37">
        <v>0</v>
      </c>
      <c r="L174" s="78">
        <f t="shared" ref="L174" si="195">I174+J174+K174</f>
        <v>-10000</v>
      </c>
    </row>
    <row r="175" spans="1:12">
      <c r="A175" s="36">
        <v>43663</v>
      </c>
      <c r="B175" s="37" t="s">
        <v>258</v>
      </c>
      <c r="C175" s="38" t="s">
        <v>14</v>
      </c>
      <c r="D175" s="39">
        <v>2000</v>
      </c>
      <c r="E175" s="40">
        <v>660</v>
      </c>
      <c r="F175" s="40">
        <v>665</v>
      </c>
      <c r="G175" s="40">
        <v>670</v>
      </c>
      <c r="H175" s="37">
        <v>0</v>
      </c>
      <c r="I175" s="37">
        <f t="shared" ref="I175" si="196">(F175-E175)*D175</f>
        <v>10000</v>
      </c>
      <c r="J175" s="37">
        <f>SUM(G175-F175)*D175</f>
        <v>10000</v>
      </c>
      <c r="K175" s="37">
        <v>0</v>
      </c>
      <c r="L175" s="78">
        <f t="shared" ref="L175" si="197">I175+J175+K175</f>
        <v>20000</v>
      </c>
    </row>
    <row r="176" spans="1:12">
      <c r="A176" s="36">
        <v>43662</v>
      </c>
      <c r="B176" s="37" t="s">
        <v>199</v>
      </c>
      <c r="C176" s="38" t="s">
        <v>14</v>
      </c>
      <c r="D176" s="39">
        <v>1000</v>
      </c>
      <c r="E176" s="40">
        <v>1500</v>
      </c>
      <c r="F176" s="40">
        <v>1506</v>
      </c>
      <c r="G176" s="40">
        <v>0</v>
      </c>
      <c r="H176" s="37">
        <v>0</v>
      </c>
      <c r="I176" s="37">
        <f t="shared" ref="I176" si="198">(F176-E176)*D176</f>
        <v>6000</v>
      </c>
      <c r="J176" s="37">
        <v>0</v>
      </c>
      <c r="K176" s="37">
        <v>0</v>
      </c>
      <c r="L176" s="78">
        <f t="shared" ref="L176" si="199">I176+J176+K176</f>
        <v>6000</v>
      </c>
    </row>
    <row r="177" spans="1:12">
      <c r="A177" s="36">
        <v>43662</v>
      </c>
      <c r="B177" s="37" t="s">
        <v>242</v>
      </c>
      <c r="C177" s="38" t="s">
        <v>14</v>
      </c>
      <c r="D177" s="39">
        <v>500</v>
      </c>
      <c r="E177" s="40">
        <v>7800</v>
      </c>
      <c r="F177" s="40">
        <v>7825</v>
      </c>
      <c r="G177" s="40">
        <v>7850</v>
      </c>
      <c r="H177" s="37">
        <v>0</v>
      </c>
      <c r="I177" s="37">
        <f t="shared" ref="I177" si="200">(F177-E177)*D177</f>
        <v>12500</v>
      </c>
      <c r="J177" s="37">
        <f>SUM(G177-F177)*D177</f>
        <v>12500</v>
      </c>
      <c r="K177" s="37">
        <v>0</v>
      </c>
      <c r="L177" s="78">
        <f t="shared" ref="L177" si="201">I177+J177+K177</f>
        <v>25000</v>
      </c>
    </row>
    <row r="178" spans="1:12">
      <c r="A178" s="36">
        <v>43662</v>
      </c>
      <c r="B178" s="37" t="s">
        <v>218</v>
      </c>
      <c r="C178" s="38" t="s">
        <v>14</v>
      </c>
      <c r="D178" s="39">
        <v>1000</v>
      </c>
      <c r="E178" s="40">
        <v>1605</v>
      </c>
      <c r="F178" s="40">
        <v>1590</v>
      </c>
      <c r="G178" s="40">
        <v>0</v>
      </c>
      <c r="H178" s="37">
        <v>0</v>
      </c>
      <c r="I178" s="37">
        <f t="shared" ref="I178" si="202">(F178-E178)*D178</f>
        <v>-15000</v>
      </c>
      <c r="J178" s="37">
        <v>0</v>
      </c>
      <c r="K178" s="37">
        <v>0</v>
      </c>
      <c r="L178" s="78">
        <f t="shared" ref="L178" si="203">I178+J178+K178</f>
        <v>-15000</v>
      </c>
    </row>
    <row r="179" spans="1:12">
      <c r="A179" s="36">
        <v>43661</v>
      </c>
      <c r="B179" s="37" t="s">
        <v>257</v>
      </c>
      <c r="C179" s="38" t="s">
        <v>14</v>
      </c>
      <c r="D179" s="39">
        <v>1000</v>
      </c>
      <c r="E179" s="40">
        <v>1995</v>
      </c>
      <c r="F179" s="40">
        <v>2015</v>
      </c>
      <c r="G179" s="40">
        <v>2035</v>
      </c>
      <c r="H179" s="37">
        <v>0</v>
      </c>
      <c r="I179" s="37">
        <f t="shared" ref="I179" si="204">(F179-E179)*D179</f>
        <v>20000</v>
      </c>
      <c r="J179" s="37">
        <f>SUM(G179-F179)*D179</f>
        <v>20000</v>
      </c>
      <c r="K179" s="37">
        <v>0</v>
      </c>
      <c r="L179" s="78">
        <f t="shared" ref="L179" si="205">I179+J179+K179</f>
        <v>40000</v>
      </c>
    </row>
    <row r="180" spans="1:12">
      <c r="A180" s="36">
        <v>43658</v>
      </c>
      <c r="B180" s="37" t="s">
        <v>211</v>
      </c>
      <c r="C180" s="38" t="s">
        <v>12</v>
      </c>
      <c r="D180" s="39">
        <v>1000</v>
      </c>
      <c r="E180" s="40">
        <v>1295</v>
      </c>
      <c r="F180" s="40">
        <v>1275</v>
      </c>
      <c r="G180" s="40">
        <v>0</v>
      </c>
      <c r="H180" s="37">
        <v>0</v>
      </c>
      <c r="I180" s="37">
        <f t="shared" ref="I180" si="206">(F180-E180)*D180</f>
        <v>-20000</v>
      </c>
      <c r="J180" s="37">
        <v>0</v>
      </c>
      <c r="K180" s="37">
        <v>0</v>
      </c>
      <c r="L180" s="78">
        <f t="shared" ref="L180" si="207">I180+J180+K180</f>
        <v>-20000</v>
      </c>
    </row>
    <row r="181" spans="1:12">
      <c r="A181" s="36">
        <v>43657</v>
      </c>
      <c r="B181" s="37" t="s">
        <v>194</v>
      </c>
      <c r="C181" s="38" t="s">
        <v>12</v>
      </c>
      <c r="D181" s="39">
        <v>1000</v>
      </c>
      <c r="E181" s="40">
        <v>895</v>
      </c>
      <c r="F181" s="40">
        <v>885</v>
      </c>
      <c r="G181" s="40">
        <v>875</v>
      </c>
      <c r="H181" s="37">
        <v>0</v>
      </c>
      <c r="I181" s="37">
        <f>(E181-F181)*D181</f>
        <v>10000</v>
      </c>
      <c r="J181" s="37">
        <f>SUM(F181-G181)*D181</f>
        <v>10000</v>
      </c>
      <c r="K181" s="37">
        <v>0</v>
      </c>
      <c r="L181" s="78">
        <f t="shared" ref="L181" si="208">I181+J181+K181</f>
        <v>20000</v>
      </c>
    </row>
    <row r="182" spans="1:12">
      <c r="A182" s="36">
        <v>43656</v>
      </c>
      <c r="B182" s="37" t="s">
        <v>199</v>
      </c>
      <c r="C182" s="38" t="s">
        <v>14</v>
      </c>
      <c r="D182" s="39">
        <v>1000</v>
      </c>
      <c r="E182" s="40">
        <v>1480</v>
      </c>
      <c r="F182" s="40">
        <v>1490</v>
      </c>
      <c r="G182" s="40">
        <v>0</v>
      </c>
      <c r="H182" s="37">
        <v>0</v>
      </c>
      <c r="I182" s="37">
        <f t="shared" ref="I182" si="209">(F182-E182)*D182</f>
        <v>10000</v>
      </c>
      <c r="J182" s="37">
        <v>0</v>
      </c>
      <c r="K182" s="37">
        <v>0</v>
      </c>
      <c r="L182" s="78">
        <f t="shared" ref="L182" si="210">I182+J182+K182</f>
        <v>10000</v>
      </c>
    </row>
    <row r="183" spans="1:12">
      <c r="A183" s="36">
        <v>43655</v>
      </c>
      <c r="B183" s="37" t="s">
        <v>191</v>
      </c>
      <c r="C183" s="38" t="s">
        <v>14</v>
      </c>
      <c r="D183" s="39">
        <v>1000</v>
      </c>
      <c r="E183" s="40">
        <v>1055</v>
      </c>
      <c r="F183" s="40">
        <v>1040</v>
      </c>
      <c r="G183" s="40">
        <v>0</v>
      </c>
      <c r="H183" s="37">
        <v>0</v>
      </c>
      <c r="I183" s="37">
        <f t="shared" ref="I183" si="211">(F183-E183)*D183</f>
        <v>-15000</v>
      </c>
      <c r="J183" s="37">
        <v>0</v>
      </c>
      <c r="K183" s="37">
        <v>0</v>
      </c>
      <c r="L183" s="78">
        <f t="shared" ref="L183" si="212">I183+J183+K183</f>
        <v>-15000</v>
      </c>
    </row>
    <row r="184" spans="1:12">
      <c r="A184" s="36">
        <v>43654</v>
      </c>
      <c r="B184" s="37" t="s">
        <v>149</v>
      </c>
      <c r="C184" s="38" t="s">
        <v>12</v>
      </c>
      <c r="D184" s="39">
        <v>1000</v>
      </c>
      <c r="E184" s="40">
        <v>905</v>
      </c>
      <c r="F184" s="40">
        <v>898</v>
      </c>
      <c r="G184" s="40">
        <v>0</v>
      </c>
      <c r="H184" s="37">
        <v>0</v>
      </c>
      <c r="I184" s="37">
        <f>(E184-F184)*D184</f>
        <v>7000</v>
      </c>
      <c r="J184" s="37">
        <v>0</v>
      </c>
      <c r="K184" s="37">
        <v>0</v>
      </c>
      <c r="L184" s="78">
        <f t="shared" ref="L184" si="213">I184+J184+K184</f>
        <v>7000</v>
      </c>
    </row>
    <row r="185" spans="1:12">
      <c r="A185" s="36">
        <v>43654</v>
      </c>
      <c r="B185" s="37" t="s">
        <v>256</v>
      </c>
      <c r="C185" s="38" t="s">
        <v>12</v>
      </c>
      <c r="D185" s="39">
        <v>1000</v>
      </c>
      <c r="E185" s="40">
        <v>1585</v>
      </c>
      <c r="F185" s="40">
        <v>1570</v>
      </c>
      <c r="G185" s="40">
        <v>0</v>
      </c>
      <c r="H185" s="37">
        <v>0</v>
      </c>
      <c r="I185" s="37">
        <f>(E185-F185)*D185</f>
        <v>15000</v>
      </c>
      <c r="J185" s="37">
        <v>0</v>
      </c>
      <c r="K185" s="37">
        <v>0</v>
      </c>
      <c r="L185" s="78">
        <f t="shared" ref="L185" si="214">I185+J185+K185</f>
        <v>15000</v>
      </c>
    </row>
    <row r="186" spans="1:12">
      <c r="A186" s="36">
        <v>43651</v>
      </c>
      <c r="B186" s="37" t="s">
        <v>243</v>
      </c>
      <c r="C186" s="38" t="s">
        <v>14</v>
      </c>
      <c r="D186" s="39">
        <v>1000</v>
      </c>
      <c r="E186" s="40">
        <v>1371</v>
      </c>
      <c r="F186" s="40">
        <v>1357</v>
      </c>
      <c r="G186" s="40">
        <v>0</v>
      </c>
      <c r="H186" s="37">
        <v>0</v>
      </c>
      <c r="I186" s="37">
        <f t="shared" ref="I186" si="215">(F186-E186)*D186</f>
        <v>-14000</v>
      </c>
      <c r="J186" s="37">
        <v>0</v>
      </c>
      <c r="K186" s="37">
        <v>0</v>
      </c>
      <c r="L186" s="78">
        <f t="shared" ref="L186" si="216">I186+J186+K186</f>
        <v>-14000</v>
      </c>
    </row>
    <row r="187" spans="1:12">
      <c r="A187" s="36">
        <v>43650</v>
      </c>
      <c r="B187" s="37" t="s">
        <v>193</v>
      </c>
      <c r="C187" s="38" t="s">
        <v>14</v>
      </c>
      <c r="D187" s="39">
        <v>1000</v>
      </c>
      <c r="E187" s="40">
        <v>1600</v>
      </c>
      <c r="F187" s="40">
        <v>1608</v>
      </c>
      <c r="G187" s="40">
        <v>1618</v>
      </c>
      <c r="H187" s="37">
        <v>0</v>
      </c>
      <c r="I187" s="37">
        <f t="shared" ref="I187:I193" si="217">(F187-E187)*D187</f>
        <v>8000</v>
      </c>
      <c r="J187" s="37">
        <f>SUM(G187-F187)*D187</f>
        <v>10000</v>
      </c>
      <c r="K187" s="37">
        <v>0</v>
      </c>
      <c r="L187" s="78">
        <f t="shared" ref="L187" si="218">I187+J187+K187</f>
        <v>18000</v>
      </c>
    </row>
    <row r="188" spans="1:12">
      <c r="A188" s="36">
        <v>43650</v>
      </c>
      <c r="B188" s="37" t="s">
        <v>242</v>
      </c>
      <c r="C188" s="38" t="s">
        <v>14</v>
      </c>
      <c r="D188" s="39">
        <v>500</v>
      </c>
      <c r="E188" s="40">
        <v>8530</v>
      </c>
      <c r="F188" s="40">
        <v>8555</v>
      </c>
      <c r="G188" s="40">
        <v>0</v>
      </c>
      <c r="H188" s="37">
        <v>0</v>
      </c>
      <c r="I188" s="37">
        <f t="shared" si="217"/>
        <v>12500</v>
      </c>
      <c r="J188" s="37">
        <v>0</v>
      </c>
      <c r="K188" s="37">
        <v>0</v>
      </c>
      <c r="L188" s="78">
        <f t="shared" ref="L188" si="219">I188+J188+K188</f>
        <v>12500</v>
      </c>
    </row>
    <row r="189" spans="1:12">
      <c r="A189" s="36">
        <v>43649</v>
      </c>
      <c r="B189" s="37" t="s">
        <v>253</v>
      </c>
      <c r="C189" s="38" t="s">
        <v>14</v>
      </c>
      <c r="D189" s="39">
        <v>500</v>
      </c>
      <c r="E189" s="40">
        <v>3722</v>
      </c>
      <c r="F189" s="40">
        <v>3717</v>
      </c>
      <c r="G189" s="40">
        <v>0</v>
      </c>
      <c r="H189" s="37">
        <v>0</v>
      </c>
      <c r="I189" s="37">
        <f t="shared" si="217"/>
        <v>-2500</v>
      </c>
      <c r="J189" s="37">
        <v>0</v>
      </c>
      <c r="K189" s="37">
        <v>0</v>
      </c>
      <c r="L189" s="78">
        <f t="shared" ref="L189" si="220">I189+J189+K189</f>
        <v>-2500</v>
      </c>
    </row>
    <row r="190" spans="1:12">
      <c r="A190" s="36">
        <v>43649</v>
      </c>
      <c r="B190" s="37" t="s">
        <v>244</v>
      </c>
      <c r="C190" s="38" t="s">
        <v>14</v>
      </c>
      <c r="D190" s="39">
        <v>1000</v>
      </c>
      <c r="E190" s="40">
        <v>1460</v>
      </c>
      <c r="F190" s="40">
        <v>1475</v>
      </c>
      <c r="G190" s="40">
        <v>0</v>
      </c>
      <c r="H190" s="37">
        <v>0</v>
      </c>
      <c r="I190" s="37">
        <f t="shared" si="217"/>
        <v>15000</v>
      </c>
      <c r="J190" s="37">
        <v>0</v>
      </c>
      <c r="K190" s="37">
        <v>0</v>
      </c>
      <c r="L190" s="78">
        <f t="shared" ref="L190" si="221">I190+J190+K190</f>
        <v>15000</v>
      </c>
    </row>
    <row r="191" spans="1:12">
      <c r="A191" s="36">
        <v>43648</v>
      </c>
      <c r="B191" s="37" t="s">
        <v>242</v>
      </c>
      <c r="C191" s="38" t="s">
        <v>14</v>
      </c>
      <c r="D191" s="39">
        <v>500</v>
      </c>
      <c r="E191" s="40">
        <v>8445</v>
      </c>
      <c r="F191" s="40">
        <v>8480</v>
      </c>
      <c r="G191" s="40">
        <v>0</v>
      </c>
      <c r="H191" s="37">
        <v>0</v>
      </c>
      <c r="I191" s="37">
        <f t="shared" si="217"/>
        <v>17500</v>
      </c>
      <c r="J191" s="37">
        <v>0</v>
      </c>
      <c r="K191" s="37">
        <v>0</v>
      </c>
      <c r="L191" s="78">
        <f t="shared" ref="L191" si="222">I191+J191+K191</f>
        <v>17500</v>
      </c>
    </row>
    <row r="192" spans="1:12">
      <c r="A192" s="36">
        <v>43647</v>
      </c>
      <c r="B192" s="37" t="s">
        <v>256</v>
      </c>
      <c r="C192" s="38" t="s">
        <v>14</v>
      </c>
      <c r="D192" s="39">
        <v>1000</v>
      </c>
      <c r="E192" s="40">
        <v>1615</v>
      </c>
      <c r="F192" s="40">
        <v>1615</v>
      </c>
      <c r="G192" s="40">
        <v>0</v>
      </c>
      <c r="H192" s="37">
        <v>0</v>
      </c>
      <c r="I192" s="37">
        <f t="shared" si="217"/>
        <v>0</v>
      </c>
      <c r="J192" s="37">
        <v>0</v>
      </c>
      <c r="K192" s="37">
        <v>0</v>
      </c>
      <c r="L192" s="78">
        <f t="shared" ref="L192" si="223">I192+J192+K192</f>
        <v>0</v>
      </c>
    </row>
    <row r="193" spans="1:12">
      <c r="A193" s="36">
        <v>43647</v>
      </c>
      <c r="B193" s="37" t="s">
        <v>255</v>
      </c>
      <c r="C193" s="38" t="s">
        <v>14</v>
      </c>
      <c r="D193" s="39">
        <v>500</v>
      </c>
      <c r="E193" s="40">
        <v>2212</v>
      </c>
      <c r="F193" s="40">
        <v>2235</v>
      </c>
      <c r="G193" s="40">
        <v>2250</v>
      </c>
      <c r="H193" s="37">
        <v>0</v>
      </c>
      <c r="I193" s="37">
        <f t="shared" si="217"/>
        <v>11500</v>
      </c>
      <c r="J193" s="37">
        <v>0</v>
      </c>
      <c r="K193" s="37">
        <v>0</v>
      </c>
      <c r="L193" s="78">
        <f t="shared" ref="L193" si="224">I193+J193+K193</f>
        <v>11500</v>
      </c>
    </row>
    <row r="194" spans="1:12">
      <c r="A194" s="36"/>
      <c r="B194" s="37"/>
      <c r="C194" s="38"/>
      <c r="D194" s="39"/>
      <c r="E194" s="40"/>
      <c r="F194" s="40"/>
      <c r="G194" s="40"/>
      <c r="H194" s="37"/>
      <c r="I194" s="37"/>
      <c r="J194" s="37"/>
      <c r="K194" s="37"/>
      <c r="L194" s="37"/>
    </row>
    <row r="195" spans="1:12">
      <c r="A195" s="36"/>
      <c r="B195" s="37"/>
      <c r="C195" s="38"/>
      <c r="D195" s="39"/>
      <c r="E195" s="40"/>
      <c r="F195" s="40"/>
      <c r="G195" s="40"/>
      <c r="H195" s="37"/>
      <c r="I195" s="37"/>
      <c r="J195" s="37"/>
      <c r="K195" s="37"/>
      <c r="L195" s="37"/>
    </row>
    <row r="196" spans="1:12">
      <c r="A196" s="58"/>
      <c r="B196" s="58"/>
      <c r="C196" s="58"/>
      <c r="D196" s="58"/>
      <c r="E196" s="58"/>
      <c r="F196" s="58"/>
      <c r="G196" s="58"/>
      <c r="H196" s="58"/>
      <c r="I196" s="59">
        <f>SUM(I163:I193)</f>
        <v>192500</v>
      </c>
      <c r="J196" s="58"/>
      <c r="K196" s="58" t="s">
        <v>93</v>
      </c>
      <c r="L196" s="59">
        <f>SUM(L163:L193)</f>
        <v>305250</v>
      </c>
    </row>
    <row r="197" spans="1:12">
      <c r="A197" s="53">
        <v>43617</v>
      </c>
      <c r="B197" s="49"/>
      <c r="C197" s="49"/>
      <c r="D197" s="39"/>
      <c r="E197" s="39"/>
      <c r="F197" s="49"/>
      <c r="G197" s="49"/>
      <c r="H197" s="49"/>
      <c r="I197" s="49"/>
      <c r="J197" s="49"/>
      <c r="K197" s="49"/>
      <c r="L197" s="49"/>
    </row>
    <row r="198" spans="1:12">
      <c r="A198" s="79" t="s">
        <v>228</v>
      </c>
      <c r="B198" s="80" t="s">
        <v>229</v>
      </c>
      <c r="C198" s="57" t="s">
        <v>230</v>
      </c>
      <c r="D198" s="81" t="s">
        <v>231</v>
      </c>
      <c r="E198" s="81" t="s">
        <v>232</v>
      </c>
      <c r="F198" s="57" t="s">
        <v>222</v>
      </c>
      <c r="G198" s="49"/>
      <c r="H198" s="49"/>
      <c r="I198" s="49"/>
      <c r="J198" s="49"/>
      <c r="K198" s="49"/>
      <c r="L198" s="49"/>
    </row>
    <row r="199" spans="1:12">
      <c r="A199" s="55" t="s">
        <v>254</v>
      </c>
      <c r="B199" s="49">
        <v>7</v>
      </c>
      <c r="C199" s="37">
        <f>SUM(A199-B199)</f>
        <v>28</v>
      </c>
      <c r="D199" s="39">
        <v>6</v>
      </c>
      <c r="E199" s="37">
        <f>SUM(C199-D199)</f>
        <v>22</v>
      </c>
      <c r="F199" s="37">
        <f>E199*100/C199</f>
        <v>78.571428571428569</v>
      </c>
      <c r="G199" s="49"/>
      <c r="H199" s="49"/>
      <c r="I199" s="49"/>
      <c r="J199" s="49"/>
      <c r="K199" s="49"/>
      <c r="L199" s="49"/>
    </row>
    <row r="200" spans="1:12">
      <c r="A200" s="50"/>
      <c r="B200" s="51"/>
      <c r="C200" s="51"/>
      <c r="D200" s="52"/>
      <c r="E200" s="52"/>
      <c r="F200" s="53">
        <v>43617</v>
      </c>
      <c r="G200" s="51"/>
      <c r="H200" s="51"/>
      <c r="I200" s="54"/>
      <c r="J200" s="54"/>
      <c r="K200" s="54"/>
      <c r="L200" s="54"/>
    </row>
    <row r="201" spans="1:12">
      <c r="A201" s="56"/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</row>
    <row r="202" spans="1:12">
      <c r="A202" s="36">
        <v>43644</v>
      </c>
      <c r="B202" s="37" t="s">
        <v>195</v>
      </c>
      <c r="C202" s="38" t="s">
        <v>12</v>
      </c>
      <c r="D202" s="39">
        <v>2000</v>
      </c>
      <c r="E202" s="40">
        <v>1236</v>
      </c>
      <c r="F202" s="40">
        <v>1223.5</v>
      </c>
      <c r="G202" s="40">
        <v>0</v>
      </c>
      <c r="H202" s="37">
        <v>0</v>
      </c>
      <c r="I202" s="37">
        <f>(E202-F202)*D202</f>
        <v>25000</v>
      </c>
      <c r="J202" s="37">
        <v>0</v>
      </c>
      <c r="K202" s="37">
        <v>0</v>
      </c>
      <c r="L202" s="78">
        <f t="shared" ref="L202" si="225">I202+J202+K202</f>
        <v>25000</v>
      </c>
    </row>
    <row r="203" spans="1:12">
      <c r="A203" s="36">
        <v>43644</v>
      </c>
      <c r="B203" s="37" t="s">
        <v>253</v>
      </c>
      <c r="C203" s="38" t="s">
        <v>14</v>
      </c>
      <c r="D203" s="39">
        <v>500</v>
      </c>
      <c r="E203" s="40">
        <v>3672</v>
      </c>
      <c r="F203" s="40">
        <v>3672</v>
      </c>
      <c r="G203" s="40">
        <v>0</v>
      </c>
      <c r="H203" s="37">
        <v>0</v>
      </c>
      <c r="I203" s="37">
        <f t="shared" ref="I203" si="226">(F203-E203)*D203</f>
        <v>0</v>
      </c>
      <c r="J203" s="37">
        <v>0</v>
      </c>
      <c r="K203" s="37">
        <v>0</v>
      </c>
      <c r="L203" s="78">
        <f t="shared" ref="L203" si="227">I203+J203+K203</f>
        <v>0</v>
      </c>
    </row>
    <row r="204" spans="1:12">
      <c r="A204" s="36">
        <v>43644</v>
      </c>
      <c r="B204" s="37" t="s">
        <v>249</v>
      </c>
      <c r="C204" s="38" t="s">
        <v>14</v>
      </c>
      <c r="D204" s="39">
        <v>2000</v>
      </c>
      <c r="E204" s="40">
        <v>1570</v>
      </c>
      <c r="F204" s="40">
        <v>1555</v>
      </c>
      <c r="G204" s="40">
        <v>0</v>
      </c>
      <c r="H204" s="37">
        <v>0</v>
      </c>
      <c r="I204" s="37">
        <f t="shared" ref="I204" si="228">(F204-E204)*D204</f>
        <v>-30000</v>
      </c>
      <c r="J204" s="37">
        <v>0</v>
      </c>
      <c r="K204" s="37">
        <v>0</v>
      </c>
      <c r="L204" s="78">
        <f t="shared" ref="L204" si="229">I204+J204+K204</f>
        <v>-30000</v>
      </c>
    </row>
    <row r="205" spans="1:12">
      <c r="A205" s="36">
        <v>43643</v>
      </c>
      <c r="B205" s="37" t="s">
        <v>13</v>
      </c>
      <c r="C205" s="38" t="s">
        <v>14</v>
      </c>
      <c r="D205" s="39">
        <v>500</v>
      </c>
      <c r="E205" s="40">
        <v>3010</v>
      </c>
      <c r="F205" s="40">
        <v>3040</v>
      </c>
      <c r="G205" s="40">
        <v>3080</v>
      </c>
      <c r="H205" s="37">
        <v>0</v>
      </c>
      <c r="I205" s="37">
        <f t="shared" ref="I205" si="230">(F205-E205)*D205</f>
        <v>15000</v>
      </c>
      <c r="J205" s="37">
        <f>SUM(G205-F205)*D205</f>
        <v>20000</v>
      </c>
      <c r="K205" s="37">
        <v>0</v>
      </c>
      <c r="L205" s="78">
        <f t="shared" ref="L205" si="231">I205+J205+K205</f>
        <v>35000</v>
      </c>
    </row>
    <row r="206" spans="1:12">
      <c r="A206" s="36">
        <v>43643</v>
      </c>
      <c r="B206" s="37" t="s">
        <v>206</v>
      </c>
      <c r="C206" s="38" t="s">
        <v>14</v>
      </c>
      <c r="D206" s="39">
        <v>500</v>
      </c>
      <c r="E206" s="40">
        <v>2458</v>
      </c>
      <c r="F206" s="40">
        <v>2480</v>
      </c>
      <c r="G206" s="40">
        <v>2495</v>
      </c>
      <c r="H206" s="37">
        <v>0</v>
      </c>
      <c r="I206" s="37">
        <f t="shared" ref="I206" si="232">(F206-E206)*D206</f>
        <v>11000</v>
      </c>
      <c r="J206" s="37">
        <f>SUM(G206-F206)*D206</f>
        <v>7500</v>
      </c>
      <c r="K206" s="37">
        <v>0</v>
      </c>
      <c r="L206" s="78">
        <f t="shared" ref="L206" si="233">I206+J206+K206</f>
        <v>18500</v>
      </c>
    </row>
    <row r="207" spans="1:12">
      <c r="A207" s="36">
        <v>43642</v>
      </c>
      <c r="B207" s="37" t="s">
        <v>206</v>
      </c>
      <c r="C207" s="38" t="s">
        <v>14</v>
      </c>
      <c r="D207" s="39">
        <v>500</v>
      </c>
      <c r="E207" s="40">
        <v>2450</v>
      </c>
      <c r="F207" s="40">
        <v>2470</v>
      </c>
      <c r="G207" s="40">
        <v>0</v>
      </c>
      <c r="H207" s="37">
        <v>0</v>
      </c>
      <c r="I207" s="37">
        <f t="shared" ref="I207" si="234">(F207-E207)*D207</f>
        <v>10000</v>
      </c>
      <c r="J207" s="37">
        <v>0</v>
      </c>
      <c r="K207" s="37">
        <v>0</v>
      </c>
      <c r="L207" s="78">
        <f t="shared" ref="L207" si="235">I207+J207+K207</f>
        <v>10000</v>
      </c>
    </row>
    <row r="208" spans="1:12">
      <c r="A208" s="36">
        <v>43642</v>
      </c>
      <c r="B208" s="37" t="s">
        <v>252</v>
      </c>
      <c r="C208" s="38" t="s">
        <v>14</v>
      </c>
      <c r="D208" s="39">
        <v>500</v>
      </c>
      <c r="E208" s="40">
        <v>2580</v>
      </c>
      <c r="F208" s="40">
        <v>2572</v>
      </c>
      <c r="G208" s="40">
        <v>0</v>
      </c>
      <c r="H208" s="37">
        <v>0</v>
      </c>
      <c r="I208" s="37">
        <f t="shared" ref="I208" si="236">(F208-E208)*D208</f>
        <v>-4000</v>
      </c>
      <c r="J208" s="37">
        <v>0</v>
      </c>
      <c r="K208" s="37">
        <v>0</v>
      </c>
      <c r="L208" s="78">
        <f t="shared" ref="L208" si="237">I208+J208+K208</f>
        <v>-4000</v>
      </c>
    </row>
    <row r="209" spans="1:12">
      <c r="A209" s="36">
        <v>43642</v>
      </c>
      <c r="B209" s="37" t="s">
        <v>124</v>
      </c>
      <c r="C209" s="38" t="s">
        <v>14</v>
      </c>
      <c r="D209" s="39">
        <v>2000</v>
      </c>
      <c r="E209" s="40">
        <v>1572</v>
      </c>
      <c r="F209" s="40">
        <v>1585</v>
      </c>
      <c r="G209" s="40">
        <v>0</v>
      </c>
      <c r="H209" s="37">
        <v>0</v>
      </c>
      <c r="I209" s="37">
        <f t="shared" ref="I209:I210" si="238">(F209-E209)*D209</f>
        <v>26000</v>
      </c>
      <c r="J209" s="37">
        <v>0</v>
      </c>
      <c r="K209" s="37">
        <v>0</v>
      </c>
      <c r="L209" s="78">
        <f t="shared" ref="L209:L210" si="239">I209+J209+K209</f>
        <v>26000</v>
      </c>
    </row>
    <row r="210" spans="1:12">
      <c r="A210" s="36">
        <v>43641</v>
      </c>
      <c r="B210" s="37" t="s">
        <v>253</v>
      </c>
      <c r="C210" s="38" t="s">
        <v>14</v>
      </c>
      <c r="D210" s="39">
        <v>200</v>
      </c>
      <c r="E210" s="40">
        <v>3567</v>
      </c>
      <c r="F210" s="40">
        <v>3580</v>
      </c>
      <c r="G210" s="40">
        <v>0</v>
      </c>
      <c r="H210" s="37">
        <v>0</v>
      </c>
      <c r="I210" s="37">
        <f t="shared" si="238"/>
        <v>2600</v>
      </c>
      <c r="J210" s="37">
        <v>0</v>
      </c>
      <c r="K210" s="37">
        <v>0</v>
      </c>
      <c r="L210" s="78">
        <f t="shared" si="239"/>
        <v>2600</v>
      </c>
    </row>
    <row r="211" spans="1:12">
      <c r="A211" s="36">
        <v>43641</v>
      </c>
      <c r="B211" s="37" t="s">
        <v>199</v>
      </c>
      <c r="C211" s="38" t="s">
        <v>14</v>
      </c>
      <c r="D211" s="39">
        <v>2000</v>
      </c>
      <c r="E211" s="40">
        <v>1483</v>
      </c>
      <c r="F211" s="40">
        <v>1491</v>
      </c>
      <c r="G211" s="40">
        <v>0</v>
      </c>
      <c r="H211" s="37">
        <v>0</v>
      </c>
      <c r="I211" s="37">
        <f t="shared" ref="I211" si="240">(F211-E211)*D211</f>
        <v>16000</v>
      </c>
      <c r="J211" s="37">
        <v>0</v>
      </c>
      <c r="K211" s="37">
        <v>0</v>
      </c>
      <c r="L211" s="78">
        <f t="shared" ref="L211" si="241">I211+J211+K211</f>
        <v>16000</v>
      </c>
    </row>
    <row r="212" spans="1:12">
      <c r="A212" s="36">
        <v>43641</v>
      </c>
      <c r="B212" s="37" t="s">
        <v>191</v>
      </c>
      <c r="C212" s="38" t="s">
        <v>14</v>
      </c>
      <c r="D212" s="39">
        <v>2000</v>
      </c>
      <c r="E212" s="40">
        <v>1120</v>
      </c>
      <c r="F212" s="40">
        <v>1120</v>
      </c>
      <c r="G212" s="40">
        <v>0</v>
      </c>
      <c r="H212" s="37">
        <v>0</v>
      </c>
      <c r="I212" s="37">
        <f t="shared" ref="I212" si="242">(F212-E212)*D212</f>
        <v>0</v>
      </c>
      <c r="J212" s="37">
        <v>0</v>
      </c>
      <c r="K212" s="37">
        <v>0</v>
      </c>
      <c r="L212" s="78">
        <f t="shared" ref="L212" si="243">I212+J212+K212</f>
        <v>0</v>
      </c>
    </row>
    <row r="213" spans="1:12">
      <c r="A213" s="36">
        <v>43640</v>
      </c>
      <c r="B213" s="37" t="s">
        <v>191</v>
      </c>
      <c r="C213" s="38" t="s">
        <v>14</v>
      </c>
      <c r="D213" s="39">
        <v>2000</v>
      </c>
      <c r="E213" s="40">
        <v>1107</v>
      </c>
      <c r="F213" s="40">
        <v>1117</v>
      </c>
      <c r="G213" s="40">
        <v>0</v>
      </c>
      <c r="H213" s="37">
        <v>0</v>
      </c>
      <c r="I213" s="37">
        <f t="shared" ref="I213:I216" si="244">(F213-E213)*D213</f>
        <v>20000</v>
      </c>
      <c r="J213" s="37">
        <v>0</v>
      </c>
      <c r="K213" s="37">
        <v>0</v>
      </c>
      <c r="L213" s="78">
        <f t="shared" ref="L213:L216" si="245">I213+J213+K213</f>
        <v>20000</v>
      </c>
    </row>
    <row r="214" spans="1:12">
      <c r="A214" s="36">
        <v>43637</v>
      </c>
      <c r="B214" s="37" t="s">
        <v>195</v>
      </c>
      <c r="C214" s="38" t="s">
        <v>12</v>
      </c>
      <c r="D214" s="39">
        <v>2000</v>
      </c>
      <c r="E214" s="40">
        <v>1268</v>
      </c>
      <c r="F214" s="40">
        <v>1259</v>
      </c>
      <c r="G214" s="40">
        <v>0</v>
      </c>
      <c r="H214" s="37">
        <v>0</v>
      </c>
      <c r="I214" s="37">
        <f>(E214-F214)*D214</f>
        <v>18000</v>
      </c>
      <c r="J214" s="37">
        <v>0</v>
      </c>
      <c r="K214" s="37">
        <v>0</v>
      </c>
      <c r="L214" s="78">
        <f t="shared" si="245"/>
        <v>18000</v>
      </c>
    </row>
    <row r="215" spans="1:12">
      <c r="A215" s="36">
        <v>43637</v>
      </c>
      <c r="B215" s="37" t="s">
        <v>149</v>
      </c>
      <c r="C215" s="38" t="s">
        <v>14</v>
      </c>
      <c r="D215" s="39">
        <v>2000</v>
      </c>
      <c r="E215" s="40">
        <v>920</v>
      </c>
      <c r="F215" s="40">
        <v>920</v>
      </c>
      <c r="G215" s="40">
        <v>0</v>
      </c>
      <c r="H215" s="37">
        <v>0</v>
      </c>
      <c r="I215" s="37">
        <f t="shared" si="244"/>
        <v>0</v>
      </c>
      <c r="J215" s="37">
        <v>0</v>
      </c>
      <c r="K215" s="37">
        <v>0</v>
      </c>
      <c r="L215" s="78">
        <f t="shared" si="245"/>
        <v>0</v>
      </c>
    </row>
    <row r="216" spans="1:12">
      <c r="A216" s="36">
        <v>43637</v>
      </c>
      <c r="B216" s="37" t="s">
        <v>245</v>
      </c>
      <c r="C216" s="38" t="s">
        <v>14</v>
      </c>
      <c r="D216" s="39">
        <v>2000</v>
      </c>
      <c r="E216" s="40">
        <v>1360</v>
      </c>
      <c r="F216" s="40">
        <v>1370</v>
      </c>
      <c r="G216" s="40">
        <v>0</v>
      </c>
      <c r="H216" s="37">
        <v>0</v>
      </c>
      <c r="I216" s="37">
        <f t="shared" si="244"/>
        <v>20000</v>
      </c>
      <c r="J216" s="37">
        <v>0</v>
      </c>
      <c r="K216" s="37">
        <v>0</v>
      </c>
      <c r="L216" s="78">
        <f t="shared" si="245"/>
        <v>20000</v>
      </c>
    </row>
    <row r="217" spans="1:12">
      <c r="A217" s="36">
        <v>43636</v>
      </c>
      <c r="B217" s="37" t="s">
        <v>23</v>
      </c>
      <c r="C217" s="38" t="s">
        <v>14</v>
      </c>
      <c r="D217" s="39">
        <v>1000</v>
      </c>
      <c r="E217" s="40">
        <v>2200</v>
      </c>
      <c r="F217" s="40">
        <v>2220</v>
      </c>
      <c r="G217" s="40">
        <v>0</v>
      </c>
      <c r="H217" s="37">
        <v>0</v>
      </c>
      <c r="I217" s="37">
        <v>0</v>
      </c>
      <c r="J217" s="37">
        <v>0</v>
      </c>
      <c r="K217" s="37">
        <v>0</v>
      </c>
      <c r="L217" s="37">
        <v>0</v>
      </c>
    </row>
    <row r="218" spans="1:12">
      <c r="A218" s="36">
        <v>43636</v>
      </c>
      <c r="B218" s="37" t="s">
        <v>191</v>
      </c>
      <c r="C218" s="38" t="s">
        <v>14</v>
      </c>
      <c r="D218" s="39">
        <v>2000</v>
      </c>
      <c r="E218" s="40">
        <v>1080</v>
      </c>
      <c r="F218" s="40">
        <v>1080</v>
      </c>
      <c r="G218" s="40">
        <v>0</v>
      </c>
      <c r="H218" s="37">
        <v>0</v>
      </c>
      <c r="I218" s="37">
        <f>(F218-E218)*D218</f>
        <v>0</v>
      </c>
      <c r="J218" s="37">
        <v>0</v>
      </c>
      <c r="K218" s="37">
        <v>0</v>
      </c>
      <c r="L218" s="78">
        <f t="shared" ref="L218" si="246">I218+J218+K218</f>
        <v>0</v>
      </c>
    </row>
    <row r="219" spans="1:12">
      <c r="A219" s="36">
        <v>43636</v>
      </c>
      <c r="B219" s="37" t="s">
        <v>40</v>
      </c>
      <c r="C219" s="38" t="s">
        <v>14</v>
      </c>
      <c r="D219" s="39">
        <v>4000</v>
      </c>
      <c r="E219" s="40">
        <v>616</v>
      </c>
      <c r="F219" s="40">
        <v>622</v>
      </c>
      <c r="G219" s="40">
        <v>625</v>
      </c>
      <c r="H219" s="37">
        <v>0</v>
      </c>
      <c r="I219" s="37">
        <f>(F219-E219)*D219</f>
        <v>24000</v>
      </c>
      <c r="J219" s="37">
        <f>SUM(G219-F219)*D219</f>
        <v>12000</v>
      </c>
      <c r="K219" s="37">
        <v>0</v>
      </c>
      <c r="L219" s="78">
        <f t="shared" ref="L219" si="247">I219+J219+K219</f>
        <v>36000</v>
      </c>
    </row>
    <row r="220" spans="1:12">
      <c r="A220" s="36">
        <v>43635</v>
      </c>
      <c r="B220" s="37" t="s">
        <v>40</v>
      </c>
      <c r="C220" s="38" t="s">
        <v>14</v>
      </c>
      <c r="D220" s="39">
        <v>4000</v>
      </c>
      <c r="E220" s="40">
        <v>608</v>
      </c>
      <c r="F220" s="40">
        <v>613</v>
      </c>
      <c r="G220" s="40">
        <v>0</v>
      </c>
      <c r="H220" s="37">
        <v>0</v>
      </c>
      <c r="I220" s="37">
        <f>(F220-E220)*D220</f>
        <v>20000</v>
      </c>
      <c r="J220" s="37">
        <v>0</v>
      </c>
      <c r="K220" s="37">
        <v>0</v>
      </c>
      <c r="L220" s="78">
        <f t="shared" ref="L220" si="248">I220+J220+K220</f>
        <v>20000</v>
      </c>
    </row>
    <row r="221" spans="1:12">
      <c r="A221" s="36">
        <v>43634</v>
      </c>
      <c r="B221" s="37" t="s">
        <v>191</v>
      </c>
      <c r="C221" s="38" t="s">
        <v>14</v>
      </c>
      <c r="D221" s="39">
        <v>2000</v>
      </c>
      <c r="E221" s="40">
        <v>1055</v>
      </c>
      <c r="F221" s="40">
        <v>1065</v>
      </c>
      <c r="G221" s="40">
        <v>0</v>
      </c>
      <c r="H221" s="37">
        <v>0</v>
      </c>
      <c r="I221" s="37">
        <f>(F221-E221)*D221</f>
        <v>20000</v>
      </c>
      <c r="J221" s="37">
        <v>0</v>
      </c>
      <c r="K221" s="37">
        <v>0</v>
      </c>
      <c r="L221" s="78">
        <f t="shared" ref="L221" si="249">I221+J221+K221</f>
        <v>20000</v>
      </c>
    </row>
    <row r="222" spans="1:12">
      <c r="A222" s="36">
        <v>43630</v>
      </c>
      <c r="B222" s="37" t="s">
        <v>251</v>
      </c>
      <c r="C222" s="38" t="s">
        <v>14</v>
      </c>
      <c r="D222" s="39">
        <v>2000</v>
      </c>
      <c r="E222" s="40">
        <v>1155</v>
      </c>
      <c r="F222" s="40">
        <v>1165</v>
      </c>
      <c r="G222" s="40">
        <v>1175</v>
      </c>
      <c r="H222" s="37">
        <v>0</v>
      </c>
      <c r="I222" s="37">
        <f>(F222-E222)*D222</f>
        <v>20000</v>
      </c>
      <c r="J222" s="37">
        <f>SUM(G222-F222)*D222</f>
        <v>20000</v>
      </c>
      <c r="K222" s="37">
        <v>0</v>
      </c>
      <c r="L222" s="78">
        <f t="shared" ref="L222" si="250">I222+J222+K222</f>
        <v>40000</v>
      </c>
    </row>
    <row r="223" spans="1:12">
      <c r="A223" s="36">
        <v>43629</v>
      </c>
      <c r="B223" s="37" t="s">
        <v>195</v>
      </c>
      <c r="C223" s="38" t="s">
        <v>14</v>
      </c>
      <c r="D223" s="39">
        <v>2000</v>
      </c>
      <c r="E223" s="40">
        <v>1310</v>
      </c>
      <c r="F223" s="40">
        <v>1300.05</v>
      </c>
      <c r="G223" s="40">
        <v>0</v>
      </c>
      <c r="H223" s="37">
        <v>0</v>
      </c>
      <c r="I223" s="37">
        <f>(E223-F223)*D223</f>
        <v>19900.000000000091</v>
      </c>
      <c r="J223" s="37">
        <v>0</v>
      </c>
      <c r="K223" s="37">
        <v>0</v>
      </c>
      <c r="L223" s="78">
        <f t="shared" ref="L223" si="251">I223+J223+K223</f>
        <v>19900.000000000091</v>
      </c>
    </row>
    <row r="224" spans="1:12">
      <c r="A224" s="36">
        <v>43628</v>
      </c>
      <c r="B224" s="37" t="s">
        <v>226</v>
      </c>
      <c r="C224" s="38" t="s">
        <v>14</v>
      </c>
      <c r="D224" s="39">
        <v>5000</v>
      </c>
      <c r="E224" s="40">
        <v>64</v>
      </c>
      <c r="F224" s="40">
        <v>64</v>
      </c>
      <c r="G224" s="40">
        <v>0</v>
      </c>
      <c r="H224" s="37">
        <v>0</v>
      </c>
      <c r="I224" s="37">
        <f t="shared" ref="I224" si="252">(F224-E224)*D224</f>
        <v>0</v>
      </c>
      <c r="J224" s="37">
        <v>0</v>
      </c>
      <c r="K224" s="37">
        <v>0</v>
      </c>
      <c r="L224" s="78">
        <f t="shared" ref="L224" si="253">I224+J224+K224</f>
        <v>0</v>
      </c>
    </row>
    <row r="225" spans="1:12">
      <c r="A225" s="36">
        <v>43627</v>
      </c>
      <c r="B225" s="37" t="s">
        <v>250</v>
      </c>
      <c r="C225" s="38" t="s">
        <v>14</v>
      </c>
      <c r="D225" s="39">
        <v>2000</v>
      </c>
      <c r="E225" s="40">
        <v>1304</v>
      </c>
      <c r="F225" s="40">
        <v>1290</v>
      </c>
      <c r="G225" s="40">
        <v>0</v>
      </c>
      <c r="H225" s="37">
        <v>0</v>
      </c>
      <c r="I225" s="37">
        <f t="shared" ref="I225" si="254">(F225-E225)*D225</f>
        <v>-28000</v>
      </c>
      <c r="J225" s="37">
        <v>0</v>
      </c>
      <c r="K225" s="37">
        <v>0</v>
      </c>
      <c r="L225" s="78">
        <f t="shared" ref="L225" si="255">I225+J225+K225</f>
        <v>-28000</v>
      </c>
    </row>
    <row r="226" spans="1:12">
      <c r="A226" s="36">
        <v>43627</v>
      </c>
      <c r="B226" s="37" t="s">
        <v>208</v>
      </c>
      <c r="C226" s="38" t="s">
        <v>14</v>
      </c>
      <c r="D226" s="39">
        <v>2000</v>
      </c>
      <c r="E226" s="40">
        <v>1400</v>
      </c>
      <c r="F226" s="40">
        <v>1385</v>
      </c>
      <c r="G226" s="40">
        <v>0</v>
      </c>
      <c r="H226" s="37">
        <v>0</v>
      </c>
      <c r="I226" s="37">
        <f t="shared" ref="I226" si="256">(F226-E226)*D226</f>
        <v>-30000</v>
      </c>
      <c r="J226" s="37">
        <v>0</v>
      </c>
      <c r="K226" s="37">
        <v>0</v>
      </c>
      <c r="L226" s="78">
        <f t="shared" ref="L226" si="257">I226+J226+K226</f>
        <v>-30000</v>
      </c>
    </row>
    <row r="227" spans="1:12">
      <c r="A227" s="36">
        <v>43626</v>
      </c>
      <c r="B227" s="37" t="s">
        <v>208</v>
      </c>
      <c r="C227" s="38" t="s">
        <v>14</v>
      </c>
      <c r="D227" s="39">
        <v>2000</v>
      </c>
      <c r="E227" s="40">
        <v>1380</v>
      </c>
      <c r="F227" s="40">
        <v>1380</v>
      </c>
      <c r="G227" s="40">
        <v>0</v>
      </c>
      <c r="H227" s="37">
        <v>0</v>
      </c>
      <c r="I227" s="37">
        <f t="shared" ref="I227" si="258">(F227-E227)*D227</f>
        <v>0</v>
      </c>
      <c r="J227" s="37">
        <v>0</v>
      </c>
      <c r="K227" s="37">
        <v>0</v>
      </c>
      <c r="L227" s="78">
        <f t="shared" ref="L227" si="259">I227+J227+K227</f>
        <v>0</v>
      </c>
    </row>
    <row r="228" spans="1:12">
      <c r="A228" s="36">
        <v>43626</v>
      </c>
      <c r="B228" s="37" t="s">
        <v>248</v>
      </c>
      <c r="C228" s="38" t="s">
        <v>14</v>
      </c>
      <c r="D228" s="39">
        <v>2000</v>
      </c>
      <c r="E228" s="40">
        <v>1274</v>
      </c>
      <c r="F228" s="40">
        <v>1283</v>
      </c>
      <c r="G228" s="40">
        <v>0</v>
      </c>
      <c r="H228" s="37">
        <v>0</v>
      </c>
      <c r="I228" s="37">
        <f t="shared" ref="I228" si="260">(F228-E228)*D228</f>
        <v>18000</v>
      </c>
      <c r="J228" s="37">
        <v>0</v>
      </c>
      <c r="K228" s="37">
        <v>0</v>
      </c>
      <c r="L228" s="78">
        <f t="shared" ref="L228" si="261">I228+J228+K228</f>
        <v>18000</v>
      </c>
    </row>
    <row r="229" spans="1:12">
      <c r="A229" s="36">
        <v>43623</v>
      </c>
      <c r="B229" s="37" t="s">
        <v>208</v>
      </c>
      <c r="C229" s="38" t="s">
        <v>14</v>
      </c>
      <c r="D229" s="39">
        <v>2000</v>
      </c>
      <c r="E229" s="40">
        <v>1375</v>
      </c>
      <c r="F229" s="40">
        <v>1385</v>
      </c>
      <c r="G229" s="40">
        <v>1395</v>
      </c>
      <c r="H229" s="37">
        <v>0</v>
      </c>
      <c r="I229" s="37">
        <f t="shared" ref="I229" si="262">(F229-E229)*D229</f>
        <v>20000</v>
      </c>
      <c r="J229" s="37">
        <f>SUM(G229-F229)*D229</f>
        <v>20000</v>
      </c>
      <c r="K229" s="37">
        <v>0</v>
      </c>
      <c r="L229" s="78">
        <f t="shared" ref="L229" si="263">I229+J229+K229</f>
        <v>40000</v>
      </c>
    </row>
    <row r="230" spans="1:12">
      <c r="A230" s="36">
        <v>43622</v>
      </c>
      <c r="B230" s="37" t="s">
        <v>208</v>
      </c>
      <c r="C230" s="38" t="s">
        <v>14</v>
      </c>
      <c r="D230" s="39">
        <v>2000</v>
      </c>
      <c r="E230" s="40">
        <v>1370</v>
      </c>
      <c r="F230" s="40">
        <v>1365</v>
      </c>
      <c r="G230" s="40">
        <v>0</v>
      </c>
      <c r="H230" s="37">
        <v>0</v>
      </c>
      <c r="I230" s="37">
        <f t="shared" ref="I230" si="264">(F230-E230)*D230</f>
        <v>-10000</v>
      </c>
      <c r="J230" s="37">
        <v>0</v>
      </c>
      <c r="K230" s="37">
        <v>0</v>
      </c>
      <c r="L230" s="78">
        <f t="shared" ref="L230" si="265">I230+J230+K230</f>
        <v>-10000</v>
      </c>
    </row>
    <row r="231" spans="1:12">
      <c r="A231" s="36">
        <v>43622</v>
      </c>
      <c r="B231" s="37" t="s">
        <v>217</v>
      </c>
      <c r="C231" s="38" t="s">
        <v>14</v>
      </c>
      <c r="D231" s="39">
        <v>500</v>
      </c>
      <c r="E231" s="40">
        <v>2350</v>
      </c>
      <c r="F231" s="40">
        <v>2370</v>
      </c>
      <c r="G231" s="40">
        <v>2390</v>
      </c>
      <c r="H231" s="37">
        <v>0</v>
      </c>
      <c r="I231" s="37">
        <f t="shared" ref="I231" si="266">(F231-E231)*D231</f>
        <v>10000</v>
      </c>
      <c r="J231" s="37">
        <f>SUM(G231-F231)*D231</f>
        <v>10000</v>
      </c>
      <c r="K231" s="37">
        <v>0</v>
      </c>
      <c r="L231" s="78">
        <f t="shared" ref="L231" si="267">I231+J231+K231</f>
        <v>20000</v>
      </c>
    </row>
    <row r="232" spans="1:12">
      <c r="A232" s="36">
        <v>43620</v>
      </c>
      <c r="B232" s="37" t="s">
        <v>207</v>
      </c>
      <c r="C232" s="38" t="s">
        <v>14</v>
      </c>
      <c r="D232" s="39">
        <v>2000</v>
      </c>
      <c r="E232" s="40">
        <v>805</v>
      </c>
      <c r="F232" s="40">
        <v>795</v>
      </c>
      <c r="G232" s="40">
        <v>0</v>
      </c>
      <c r="H232" s="37">
        <v>0</v>
      </c>
      <c r="I232" s="37">
        <f t="shared" ref="I232" si="268">(F232-E232)*D232</f>
        <v>-20000</v>
      </c>
      <c r="J232" s="37">
        <v>0</v>
      </c>
      <c r="K232" s="37">
        <v>0</v>
      </c>
      <c r="L232" s="78">
        <f t="shared" ref="L232" si="269">I232+J232+K232</f>
        <v>-20000</v>
      </c>
    </row>
    <row r="233" spans="1:12">
      <c r="A233" s="36">
        <v>43620</v>
      </c>
      <c r="B233" s="37" t="s">
        <v>249</v>
      </c>
      <c r="C233" s="38" t="s">
        <v>14</v>
      </c>
      <c r="D233" s="39">
        <v>2000</v>
      </c>
      <c r="E233" s="40">
        <v>1582</v>
      </c>
      <c r="F233" s="40">
        <v>1565</v>
      </c>
      <c r="G233" s="40">
        <v>0</v>
      </c>
      <c r="H233" s="37">
        <v>0</v>
      </c>
      <c r="I233" s="37">
        <f t="shared" ref="I233:I235" si="270">(F233-E233)*D233</f>
        <v>-34000</v>
      </c>
      <c r="J233" s="37">
        <v>0</v>
      </c>
      <c r="K233" s="37">
        <v>0</v>
      </c>
      <c r="L233" s="78">
        <f t="shared" ref="L233:L235" si="271">I233+J233+K233</f>
        <v>-34000</v>
      </c>
    </row>
    <row r="234" spans="1:12">
      <c r="A234" s="36">
        <v>43620</v>
      </c>
      <c r="B234" s="37" t="s">
        <v>199</v>
      </c>
      <c r="C234" s="38" t="s">
        <v>14</v>
      </c>
      <c r="D234" s="39">
        <v>2000</v>
      </c>
      <c r="E234" s="40">
        <v>1533</v>
      </c>
      <c r="F234" s="40">
        <v>1540</v>
      </c>
      <c r="G234" s="40">
        <v>0</v>
      </c>
      <c r="H234" s="37">
        <v>0</v>
      </c>
      <c r="I234" s="37">
        <f t="shared" si="270"/>
        <v>14000</v>
      </c>
      <c r="J234" s="37">
        <v>0</v>
      </c>
      <c r="K234" s="37">
        <v>0</v>
      </c>
      <c r="L234" s="78">
        <f t="shared" si="271"/>
        <v>14000</v>
      </c>
    </row>
    <row r="235" spans="1:12">
      <c r="A235" s="36">
        <v>43619</v>
      </c>
      <c r="B235" s="37" t="s">
        <v>199</v>
      </c>
      <c r="C235" s="38" t="s">
        <v>14</v>
      </c>
      <c r="D235" s="39">
        <v>2000</v>
      </c>
      <c r="E235" s="40">
        <v>1530</v>
      </c>
      <c r="F235" s="40">
        <v>1532.5</v>
      </c>
      <c r="G235" s="40">
        <v>0</v>
      </c>
      <c r="H235" s="37">
        <v>0</v>
      </c>
      <c r="I235" s="37">
        <f t="shared" si="270"/>
        <v>5000</v>
      </c>
      <c r="J235" s="37">
        <v>0</v>
      </c>
      <c r="K235" s="37">
        <v>0</v>
      </c>
      <c r="L235" s="78">
        <f t="shared" si="271"/>
        <v>5000</v>
      </c>
    </row>
    <row r="236" spans="1:12">
      <c r="A236" s="36">
        <v>43619</v>
      </c>
      <c r="B236" s="37" t="s">
        <v>195</v>
      </c>
      <c r="C236" s="38" t="s">
        <v>14</v>
      </c>
      <c r="D236" s="39">
        <v>2000</v>
      </c>
      <c r="E236" s="40">
        <v>1343</v>
      </c>
      <c r="F236" s="40">
        <v>1351</v>
      </c>
      <c r="G236" s="40">
        <v>0</v>
      </c>
      <c r="H236" s="37">
        <v>0</v>
      </c>
      <c r="I236" s="37">
        <f t="shared" ref="I236" si="272">(F236-E236)*D236</f>
        <v>16000</v>
      </c>
      <c r="J236" s="37">
        <v>0</v>
      </c>
      <c r="K236" s="37">
        <v>0</v>
      </c>
      <c r="L236" s="78">
        <f t="shared" ref="L236" si="273">I236+J236+K236</f>
        <v>16000</v>
      </c>
    </row>
    <row r="237" spans="1:12">
      <c r="A237" s="49"/>
      <c r="B237" s="49"/>
      <c r="C237" s="49"/>
      <c r="D237" s="39"/>
      <c r="E237" s="39"/>
      <c r="F237" s="49"/>
      <c r="G237" s="49"/>
      <c r="H237" s="49"/>
      <c r="I237" s="49"/>
      <c r="J237" s="49"/>
      <c r="K237" s="49"/>
      <c r="L237" s="49"/>
    </row>
    <row r="238" spans="1:12">
      <c r="A238" s="58"/>
      <c r="B238" s="58"/>
      <c r="C238" s="58"/>
      <c r="D238" s="58"/>
      <c r="E238" s="58"/>
      <c r="F238" s="58"/>
      <c r="G238" s="58"/>
      <c r="H238" s="58"/>
      <c r="I238" s="59">
        <f>SUM(I202:I236)</f>
        <v>194500.00000000009</v>
      </c>
      <c r="J238" s="58"/>
      <c r="K238" s="58" t="s">
        <v>93</v>
      </c>
      <c r="L238" s="59">
        <f>SUM(L202:L236)</f>
        <v>284000.00000000012</v>
      </c>
    </row>
    <row r="239" spans="1:12">
      <c r="A239" s="36"/>
      <c r="B239" s="37"/>
      <c r="C239" s="38"/>
      <c r="D239" s="39"/>
      <c r="E239" s="40"/>
      <c r="F239" s="40"/>
      <c r="G239" s="40"/>
      <c r="H239" s="37"/>
      <c r="I239" s="37"/>
      <c r="J239" s="37"/>
      <c r="K239" s="37"/>
      <c r="L239" s="78"/>
    </row>
    <row r="240" spans="1:12">
      <c r="A240" s="50"/>
      <c r="B240" s="51"/>
      <c r="C240" s="51"/>
      <c r="D240" s="52"/>
      <c r="E240" s="52"/>
      <c r="F240" s="53">
        <v>43586</v>
      </c>
      <c r="G240" s="51"/>
      <c r="H240" s="51"/>
      <c r="I240" s="54"/>
      <c r="J240" s="54"/>
      <c r="K240" s="54"/>
      <c r="L240" s="54"/>
    </row>
    <row r="241" spans="1:12">
      <c r="A241" s="36">
        <v>43616</v>
      </c>
      <c r="B241" s="37" t="s">
        <v>202</v>
      </c>
      <c r="C241" s="38" t="s">
        <v>14</v>
      </c>
      <c r="D241" s="39">
        <v>2000</v>
      </c>
      <c r="E241" s="40">
        <v>1786</v>
      </c>
      <c r="F241" s="40">
        <v>1793</v>
      </c>
      <c r="G241" s="40">
        <v>0</v>
      </c>
      <c r="H241" s="37">
        <v>0</v>
      </c>
      <c r="I241" s="37">
        <f t="shared" ref="I241" si="274">(F241-E241)*D241</f>
        <v>14000</v>
      </c>
      <c r="J241" s="37">
        <v>0</v>
      </c>
      <c r="K241" s="37">
        <v>0</v>
      </c>
      <c r="L241" s="78">
        <f t="shared" ref="L241" si="275">I241+J241+K241</f>
        <v>14000</v>
      </c>
    </row>
    <row r="242" spans="1:12">
      <c r="A242" s="36">
        <v>43616</v>
      </c>
      <c r="B242" s="37" t="s">
        <v>246</v>
      </c>
      <c r="C242" s="38" t="s">
        <v>14</v>
      </c>
      <c r="D242" s="39">
        <v>2000</v>
      </c>
      <c r="E242" s="40">
        <v>1043</v>
      </c>
      <c r="F242" s="40">
        <v>1028</v>
      </c>
      <c r="G242" s="40">
        <v>0</v>
      </c>
      <c r="H242" s="37">
        <v>0</v>
      </c>
      <c r="I242" s="37">
        <f t="shared" ref="I242" si="276">(F242-E242)*D242</f>
        <v>-30000</v>
      </c>
      <c r="J242" s="37">
        <v>0</v>
      </c>
      <c r="K242" s="37">
        <v>0</v>
      </c>
      <c r="L242" s="78">
        <f t="shared" ref="L242" si="277">I242+J242+K242</f>
        <v>-30000</v>
      </c>
    </row>
    <row r="243" spans="1:12">
      <c r="A243" s="36">
        <v>43615</v>
      </c>
      <c r="B243" s="37" t="s">
        <v>248</v>
      </c>
      <c r="C243" s="38" t="s">
        <v>14</v>
      </c>
      <c r="D243" s="39">
        <v>2000</v>
      </c>
      <c r="E243" s="40">
        <v>1285</v>
      </c>
      <c r="F243" s="40">
        <v>1295</v>
      </c>
      <c r="G243" s="40">
        <v>1305</v>
      </c>
      <c r="H243" s="37">
        <v>0</v>
      </c>
      <c r="I243" s="37">
        <f t="shared" ref="I243" si="278">(F243-E243)*D243</f>
        <v>20000</v>
      </c>
      <c r="J243" s="37">
        <f>SUM(G243-F243)*D243</f>
        <v>20000</v>
      </c>
      <c r="K243" s="37">
        <v>0</v>
      </c>
      <c r="L243" s="78">
        <f t="shared" ref="L243" si="279">I243+J243+K243</f>
        <v>40000</v>
      </c>
    </row>
    <row r="244" spans="1:12">
      <c r="A244" s="36">
        <v>43614</v>
      </c>
      <c r="B244" s="37" t="s">
        <v>247</v>
      </c>
      <c r="C244" s="38" t="s">
        <v>14</v>
      </c>
      <c r="D244" s="39">
        <v>500</v>
      </c>
      <c r="E244" s="40">
        <v>2120</v>
      </c>
      <c r="F244" s="40">
        <v>2150</v>
      </c>
      <c r="G244" s="40">
        <v>0</v>
      </c>
      <c r="H244" s="37">
        <v>0</v>
      </c>
      <c r="I244" s="37">
        <f t="shared" ref="I244:I245" si="280">(F244-E244)*D244</f>
        <v>15000</v>
      </c>
      <c r="J244" s="37">
        <v>0</v>
      </c>
      <c r="K244" s="37">
        <v>0</v>
      </c>
      <c r="L244" s="78">
        <f t="shared" ref="L244:L246" si="281">I244+J244+K244</f>
        <v>15000</v>
      </c>
    </row>
    <row r="245" spans="1:12">
      <c r="A245" s="36">
        <v>43614</v>
      </c>
      <c r="B245" s="37" t="s">
        <v>199</v>
      </c>
      <c r="C245" s="38" t="s">
        <v>14</v>
      </c>
      <c r="D245" s="39">
        <v>2000</v>
      </c>
      <c r="E245" s="40">
        <v>1522</v>
      </c>
      <c r="F245" s="40">
        <v>1532</v>
      </c>
      <c r="G245" s="40">
        <v>0</v>
      </c>
      <c r="H245" s="37">
        <v>0</v>
      </c>
      <c r="I245" s="37">
        <f t="shared" si="280"/>
        <v>20000</v>
      </c>
      <c r="J245" s="37">
        <v>0</v>
      </c>
      <c r="K245" s="37">
        <v>0</v>
      </c>
      <c r="L245" s="78">
        <f t="shared" si="281"/>
        <v>20000</v>
      </c>
    </row>
    <row r="246" spans="1:12">
      <c r="A246" s="36">
        <v>43613</v>
      </c>
      <c r="B246" s="37" t="s">
        <v>195</v>
      </c>
      <c r="C246" s="38" t="s">
        <v>14</v>
      </c>
      <c r="D246" s="39">
        <v>2000</v>
      </c>
      <c r="E246" s="40">
        <v>1350</v>
      </c>
      <c r="F246" s="40">
        <v>1335</v>
      </c>
      <c r="G246" s="40">
        <v>0</v>
      </c>
      <c r="H246" s="37">
        <v>0</v>
      </c>
      <c r="I246" s="37">
        <f>(F246-E246)*D246</f>
        <v>-30000</v>
      </c>
      <c r="J246" s="37">
        <v>0</v>
      </c>
      <c r="K246" s="37">
        <v>0</v>
      </c>
      <c r="L246" s="78">
        <f t="shared" si="281"/>
        <v>-30000</v>
      </c>
    </row>
    <row r="247" spans="1:12">
      <c r="A247" s="36">
        <v>43612</v>
      </c>
      <c r="B247" s="37" t="s">
        <v>194</v>
      </c>
      <c r="C247" s="38" t="s">
        <v>14</v>
      </c>
      <c r="D247" s="39">
        <v>2000</v>
      </c>
      <c r="E247" s="40">
        <v>1050</v>
      </c>
      <c r="F247" s="40">
        <v>1050</v>
      </c>
      <c r="G247" s="40">
        <v>0</v>
      </c>
      <c r="H247" s="37">
        <v>0</v>
      </c>
      <c r="I247" s="37">
        <f t="shared" ref="I247" si="282">(F247-E247)*D247</f>
        <v>0</v>
      </c>
      <c r="J247" s="37">
        <v>0</v>
      </c>
      <c r="K247" s="37">
        <v>0</v>
      </c>
      <c r="L247" s="78">
        <f t="shared" ref="L247" si="283">I247+J247+K247</f>
        <v>0</v>
      </c>
    </row>
    <row r="248" spans="1:12">
      <c r="A248" s="36">
        <v>43612</v>
      </c>
      <c r="B248" s="37" t="s">
        <v>195</v>
      </c>
      <c r="C248" s="38" t="s">
        <v>14</v>
      </c>
      <c r="D248" s="39">
        <v>2000</v>
      </c>
      <c r="E248" s="40">
        <v>1336</v>
      </c>
      <c r="F248" s="40">
        <v>1336</v>
      </c>
      <c r="G248" s="40">
        <v>0</v>
      </c>
      <c r="H248" s="37">
        <v>0</v>
      </c>
      <c r="I248" s="37">
        <f t="shared" ref="I248" si="284">(F248-E248)*D248</f>
        <v>0</v>
      </c>
      <c r="J248" s="37">
        <v>0</v>
      </c>
      <c r="K248" s="37">
        <v>0</v>
      </c>
      <c r="L248" s="78">
        <f t="shared" ref="L248" si="285">I248+J248+K248</f>
        <v>0</v>
      </c>
    </row>
    <row r="249" spans="1:12">
      <c r="A249" s="36">
        <v>43609</v>
      </c>
      <c r="B249" s="37" t="s">
        <v>246</v>
      </c>
      <c r="C249" s="38" t="s">
        <v>14</v>
      </c>
      <c r="D249" s="39">
        <v>2000</v>
      </c>
      <c r="E249" s="40">
        <v>1011</v>
      </c>
      <c r="F249" s="40">
        <v>1020</v>
      </c>
      <c r="G249" s="40">
        <v>1030</v>
      </c>
      <c r="H249" s="37">
        <v>0</v>
      </c>
      <c r="I249" s="37">
        <f t="shared" ref="I249" si="286">(F249-E249)*D249</f>
        <v>18000</v>
      </c>
      <c r="J249" s="37">
        <f>SUM(G249-F249)*D249</f>
        <v>20000</v>
      </c>
      <c r="K249" s="37">
        <v>0</v>
      </c>
      <c r="L249" s="78">
        <f t="shared" ref="L249" si="287">I249+J249+K249</f>
        <v>38000</v>
      </c>
    </row>
    <row r="250" spans="1:12">
      <c r="A250" s="36">
        <v>43609</v>
      </c>
      <c r="B250" s="37" t="s">
        <v>245</v>
      </c>
      <c r="C250" s="38" t="s">
        <v>14</v>
      </c>
      <c r="D250" s="39">
        <v>2000</v>
      </c>
      <c r="E250" s="40">
        <v>1410</v>
      </c>
      <c r="F250" s="40">
        <v>1420</v>
      </c>
      <c r="G250" s="40">
        <v>1430</v>
      </c>
      <c r="H250" s="37">
        <v>0</v>
      </c>
      <c r="I250" s="37">
        <f t="shared" ref="I250" si="288">(F250-E250)*D250</f>
        <v>20000</v>
      </c>
      <c r="J250" s="37">
        <v>0</v>
      </c>
      <c r="K250" s="37">
        <v>0</v>
      </c>
      <c r="L250" s="78">
        <f t="shared" ref="L250" si="289">I250+J250+K250</f>
        <v>20000</v>
      </c>
    </row>
    <row r="251" spans="1:12">
      <c r="A251" s="36">
        <v>43608</v>
      </c>
      <c r="B251" s="37" t="s">
        <v>244</v>
      </c>
      <c r="C251" s="38" t="s">
        <v>14</v>
      </c>
      <c r="D251" s="39">
        <v>2000</v>
      </c>
      <c r="E251" s="40">
        <v>1605</v>
      </c>
      <c r="F251" s="40">
        <v>1618</v>
      </c>
      <c r="G251" s="40">
        <v>0</v>
      </c>
      <c r="H251" s="37">
        <v>0</v>
      </c>
      <c r="I251" s="37">
        <f t="shared" ref="I251" si="290">(F251-E251)*D251</f>
        <v>26000</v>
      </c>
      <c r="J251" s="37">
        <v>0</v>
      </c>
      <c r="K251" s="37">
        <v>0</v>
      </c>
      <c r="L251" s="78">
        <f t="shared" ref="L251" si="291">I251+J251+K251</f>
        <v>26000</v>
      </c>
    </row>
    <row r="252" spans="1:12">
      <c r="A252" s="36">
        <v>43607</v>
      </c>
      <c r="B252" s="37" t="s">
        <v>199</v>
      </c>
      <c r="C252" s="38" t="s">
        <v>14</v>
      </c>
      <c r="D252" s="39">
        <v>2000</v>
      </c>
      <c r="E252" s="40">
        <v>1500</v>
      </c>
      <c r="F252" s="40">
        <v>1512</v>
      </c>
      <c r="G252" s="40">
        <v>1517</v>
      </c>
      <c r="H252" s="37">
        <v>0</v>
      </c>
      <c r="I252" s="37">
        <f t="shared" ref="I252" si="292">(F252-E252)*D252</f>
        <v>24000</v>
      </c>
      <c r="J252" s="37">
        <f>SUM(G252-F252)*D252</f>
        <v>10000</v>
      </c>
      <c r="K252" s="37">
        <v>0</v>
      </c>
      <c r="L252" s="78">
        <f t="shared" ref="L252" si="293">I252+J252+K252</f>
        <v>34000</v>
      </c>
    </row>
    <row r="253" spans="1:12">
      <c r="A253" s="36">
        <v>43606</v>
      </c>
      <c r="B253" s="37" t="s">
        <v>191</v>
      </c>
      <c r="C253" s="38" t="s">
        <v>14</v>
      </c>
      <c r="D253" s="39">
        <v>2000</v>
      </c>
      <c r="E253" s="40">
        <v>1122</v>
      </c>
      <c r="F253" s="40">
        <v>1132</v>
      </c>
      <c r="G253" s="40">
        <v>1142</v>
      </c>
      <c r="H253" s="37">
        <v>0</v>
      </c>
      <c r="I253" s="37">
        <f t="shared" ref="I253" si="294">(F253-E253)*D253</f>
        <v>20000</v>
      </c>
      <c r="J253" s="37">
        <f>SUM(G253-F253)*D253</f>
        <v>20000</v>
      </c>
      <c r="K253" s="37">
        <v>0</v>
      </c>
      <c r="L253" s="78">
        <f t="shared" ref="L253" si="295">I253+J253+K253</f>
        <v>40000</v>
      </c>
    </row>
    <row r="254" spans="1:12">
      <c r="A254" s="36">
        <v>43605</v>
      </c>
      <c r="B254" s="37" t="s">
        <v>243</v>
      </c>
      <c r="C254" s="38" t="s">
        <v>14</v>
      </c>
      <c r="D254" s="39">
        <v>2000</v>
      </c>
      <c r="E254" s="40">
        <v>1355</v>
      </c>
      <c r="F254" s="40">
        <v>1365</v>
      </c>
      <c r="G254" s="40">
        <v>1375</v>
      </c>
      <c r="H254" s="37">
        <v>0</v>
      </c>
      <c r="I254" s="37">
        <f t="shared" ref="I254" si="296">(F254-E254)*D254</f>
        <v>20000</v>
      </c>
      <c r="J254" s="37">
        <f>SUM(G254-F254)*D254</f>
        <v>20000</v>
      </c>
      <c r="K254" s="37">
        <v>0</v>
      </c>
      <c r="L254" s="78">
        <f t="shared" ref="L254" si="297">I254+J254+K254</f>
        <v>40000</v>
      </c>
    </row>
    <row r="255" spans="1:12">
      <c r="A255" s="36">
        <v>43605</v>
      </c>
      <c r="B255" s="37" t="s">
        <v>208</v>
      </c>
      <c r="C255" s="38" t="s">
        <v>14</v>
      </c>
      <c r="D255" s="39">
        <v>2000</v>
      </c>
      <c r="E255" s="40">
        <v>1200</v>
      </c>
      <c r="F255" s="40">
        <v>1200</v>
      </c>
      <c r="G255" s="40">
        <v>0</v>
      </c>
      <c r="H255" s="37">
        <v>0</v>
      </c>
      <c r="I255" s="37">
        <f t="shared" ref="I255" si="298">(F255-E255)*D255</f>
        <v>0</v>
      </c>
      <c r="J255" s="37">
        <v>0</v>
      </c>
      <c r="K255" s="37">
        <v>0</v>
      </c>
      <c r="L255" s="78">
        <f t="shared" ref="L255" si="299">I255+J255+K255</f>
        <v>0</v>
      </c>
    </row>
    <row r="256" spans="1:12">
      <c r="A256" s="36">
        <v>43602</v>
      </c>
      <c r="B256" s="37" t="s">
        <v>242</v>
      </c>
      <c r="C256" s="38" t="s">
        <v>14</v>
      </c>
      <c r="D256" s="39">
        <v>500</v>
      </c>
      <c r="E256" s="40">
        <v>7750</v>
      </c>
      <c r="F256" s="40">
        <v>7790</v>
      </c>
      <c r="G256" s="40">
        <v>7840</v>
      </c>
      <c r="H256" s="37">
        <v>0</v>
      </c>
      <c r="I256" s="37">
        <f t="shared" ref="I256:I261" si="300">(F256-E256)*D256</f>
        <v>20000</v>
      </c>
      <c r="J256" s="37">
        <f>SUM(G256-F256)*D256</f>
        <v>25000</v>
      </c>
      <c r="K256" s="37">
        <v>0</v>
      </c>
      <c r="L256" s="78">
        <f t="shared" ref="L256" si="301">I256+J256+K256</f>
        <v>45000</v>
      </c>
    </row>
    <row r="257" spans="1:12">
      <c r="A257" s="36">
        <v>43601</v>
      </c>
      <c r="B257" s="37" t="s">
        <v>195</v>
      </c>
      <c r="C257" s="38" t="s">
        <v>14</v>
      </c>
      <c r="D257" s="39">
        <v>2000</v>
      </c>
      <c r="E257" s="40">
        <v>1255</v>
      </c>
      <c r="F257" s="40">
        <v>1240</v>
      </c>
      <c r="G257" s="40">
        <v>0</v>
      </c>
      <c r="H257" s="37">
        <v>0</v>
      </c>
      <c r="I257" s="37">
        <f t="shared" si="300"/>
        <v>-30000</v>
      </c>
      <c r="J257" s="37">
        <v>0</v>
      </c>
      <c r="K257" s="37">
        <v>0</v>
      </c>
      <c r="L257" s="78">
        <f t="shared" ref="L257" si="302">I257+J257+K257</f>
        <v>-30000</v>
      </c>
    </row>
    <row r="258" spans="1:12">
      <c r="A258" s="36">
        <v>43601</v>
      </c>
      <c r="B258" s="37" t="s">
        <v>241</v>
      </c>
      <c r="C258" s="38" t="s">
        <v>14</v>
      </c>
      <c r="D258" s="39">
        <v>2000</v>
      </c>
      <c r="E258" s="40">
        <v>1255</v>
      </c>
      <c r="F258" s="40">
        <v>1260</v>
      </c>
      <c r="G258" s="40">
        <v>0</v>
      </c>
      <c r="H258" s="37">
        <v>0</v>
      </c>
      <c r="I258" s="37">
        <f t="shared" si="300"/>
        <v>10000</v>
      </c>
      <c r="J258" s="37">
        <v>0</v>
      </c>
      <c r="K258" s="37">
        <v>0</v>
      </c>
      <c r="L258" s="78">
        <f t="shared" ref="L258" si="303">I258+J258+K258</f>
        <v>10000</v>
      </c>
    </row>
    <row r="259" spans="1:12">
      <c r="A259" s="36">
        <v>43601</v>
      </c>
      <c r="B259" s="37" t="s">
        <v>240</v>
      </c>
      <c r="C259" s="38" t="s">
        <v>14</v>
      </c>
      <c r="D259" s="39">
        <v>5000</v>
      </c>
      <c r="E259" s="40">
        <v>114.25</v>
      </c>
      <c r="F259" s="40">
        <v>115.5</v>
      </c>
      <c r="G259" s="40">
        <v>117</v>
      </c>
      <c r="H259" s="37">
        <v>0</v>
      </c>
      <c r="I259" s="37">
        <f t="shared" si="300"/>
        <v>6250</v>
      </c>
      <c r="J259" s="37">
        <f>SUM(G259-F259)*D259</f>
        <v>7500</v>
      </c>
      <c r="K259" s="37">
        <v>0</v>
      </c>
      <c r="L259" s="78">
        <f t="shared" ref="L259" si="304">I259+J259+K259</f>
        <v>13750</v>
      </c>
    </row>
    <row r="260" spans="1:12">
      <c r="A260" s="36">
        <v>43600</v>
      </c>
      <c r="B260" s="37" t="s">
        <v>199</v>
      </c>
      <c r="C260" s="38" t="s">
        <v>14</v>
      </c>
      <c r="D260" s="39">
        <v>2000</v>
      </c>
      <c r="E260" s="40">
        <v>1400</v>
      </c>
      <c r="F260" s="40">
        <v>1385</v>
      </c>
      <c r="G260" s="40">
        <v>0</v>
      </c>
      <c r="H260" s="37">
        <v>0</v>
      </c>
      <c r="I260" s="37">
        <f t="shared" si="300"/>
        <v>-30000</v>
      </c>
      <c r="J260" s="37">
        <v>0</v>
      </c>
      <c r="K260" s="37">
        <v>0</v>
      </c>
      <c r="L260" s="78">
        <f t="shared" ref="L260" si="305">I260+J260+K260</f>
        <v>-30000</v>
      </c>
    </row>
    <row r="261" spans="1:12">
      <c r="A261" s="36">
        <v>43600</v>
      </c>
      <c r="B261" s="37" t="s">
        <v>195</v>
      </c>
      <c r="C261" s="38" t="s">
        <v>14</v>
      </c>
      <c r="D261" s="39">
        <v>2000</v>
      </c>
      <c r="E261" s="40">
        <v>1231</v>
      </c>
      <c r="F261" s="40">
        <v>1226</v>
      </c>
      <c r="G261" s="40">
        <v>0</v>
      </c>
      <c r="H261" s="37">
        <v>0</v>
      </c>
      <c r="I261" s="37">
        <f t="shared" si="300"/>
        <v>-10000</v>
      </c>
      <c r="J261" s="37">
        <v>0</v>
      </c>
      <c r="K261" s="37">
        <v>0</v>
      </c>
      <c r="L261" s="78">
        <f t="shared" ref="L261" si="306">I261+J261+K261</f>
        <v>-10000</v>
      </c>
    </row>
    <row r="262" spans="1:12">
      <c r="A262" s="36">
        <v>43599</v>
      </c>
      <c r="B262" s="37" t="s">
        <v>208</v>
      </c>
      <c r="C262" s="38" t="s">
        <v>12</v>
      </c>
      <c r="D262" s="39">
        <v>2000</v>
      </c>
      <c r="E262" s="40">
        <v>1152</v>
      </c>
      <c r="F262" s="40">
        <v>1142</v>
      </c>
      <c r="G262" s="40">
        <v>1132</v>
      </c>
      <c r="H262" s="37">
        <v>0</v>
      </c>
      <c r="I262" s="37">
        <f>(E262-F262)*D262</f>
        <v>20000</v>
      </c>
      <c r="J262" s="37">
        <f>SUM(F262-G262)*D262</f>
        <v>20000</v>
      </c>
      <c r="K262" s="37">
        <v>0</v>
      </c>
      <c r="L262" s="78">
        <f t="shared" ref="L262" si="307">I262+J262+K262</f>
        <v>40000</v>
      </c>
    </row>
    <row r="263" spans="1:12">
      <c r="A263" s="36">
        <v>43598</v>
      </c>
      <c r="B263" s="37" t="s">
        <v>239</v>
      </c>
      <c r="C263" s="38" t="s">
        <v>14</v>
      </c>
      <c r="D263" s="39">
        <v>2000</v>
      </c>
      <c r="E263" s="40">
        <v>1713</v>
      </c>
      <c r="F263" s="40">
        <v>1698</v>
      </c>
      <c r="G263" s="40">
        <v>0</v>
      </c>
      <c r="H263" s="37">
        <v>0</v>
      </c>
      <c r="I263" s="37">
        <f>(F263-E263)*D263</f>
        <v>-30000</v>
      </c>
      <c r="J263" s="37">
        <v>0</v>
      </c>
      <c r="K263" s="37">
        <v>0</v>
      </c>
      <c r="L263" s="78">
        <f t="shared" ref="L263:L264" si="308">I263+J263+K263</f>
        <v>-30000</v>
      </c>
    </row>
    <row r="264" spans="1:12">
      <c r="A264" s="36">
        <v>43595</v>
      </c>
      <c r="B264" s="37" t="s">
        <v>194</v>
      </c>
      <c r="C264" s="38" t="s">
        <v>14</v>
      </c>
      <c r="D264" s="39">
        <v>2000</v>
      </c>
      <c r="E264" s="40">
        <v>1071</v>
      </c>
      <c r="F264" s="40">
        <v>1082</v>
      </c>
      <c r="G264" s="40">
        <v>0</v>
      </c>
      <c r="H264" s="37">
        <v>0</v>
      </c>
      <c r="I264" s="37">
        <f>(F264-E264)*D264</f>
        <v>22000</v>
      </c>
      <c r="J264" s="37">
        <v>0</v>
      </c>
      <c r="K264" s="37">
        <v>0</v>
      </c>
      <c r="L264" s="78">
        <f t="shared" si="308"/>
        <v>22000</v>
      </c>
    </row>
    <row r="265" spans="1:12">
      <c r="A265" s="36">
        <v>43594</v>
      </c>
      <c r="B265" s="37" t="s">
        <v>238</v>
      </c>
      <c r="C265" s="38" t="s">
        <v>14</v>
      </c>
      <c r="D265" s="39">
        <v>2000</v>
      </c>
      <c r="E265" s="40">
        <v>383</v>
      </c>
      <c r="F265" s="40">
        <v>383</v>
      </c>
      <c r="G265" s="40">
        <v>0</v>
      </c>
      <c r="H265" s="37">
        <v>0</v>
      </c>
      <c r="I265" s="37">
        <f>(F265-E265)*D265</f>
        <v>0</v>
      </c>
      <c r="J265" s="37">
        <v>0</v>
      </c>
      <c r="K265" s="37">
        <v>0</v>
      </c>
      <c r="L265" s="78">
        <f t="shared" ref="L265" si="309">I265+J265+K265</f>
        <v>0</v>
      </c>
    </row>
    <row r="266" spans="1:12">
      <c r="A266" s="36">
        <v>43594</v>
      </c>
      <c r="B266" s="37" t="s">
        <v>208</v>
      </c>
      <c r="C266" s="38" t="s">
        <v>14</v>
      </c>
      <c r="D266" s="39">
        <v>2000</v>
      </c>
      <c r="E266" s="40">
        <v>1184</v>
      </c>
      <c r="F266" s="40">
        <v>1194</v>
      </c>
      <c r="G266" s="40">
        <v>0</v>
      </c>
      <c r="H266" s="37">
        <v>0</v>
      </c>
      <c r="I266" s="37">
        <f>(F266-E266)*D266</f>
        <v>20000</v>
      </c>
      <c r="J266" s="37">
        <v>0</v>
      </c>
      <c r="K266" s="37">
        <v>0</v>
      </c>
      <c r="L266" s="78">
        <f t="shared" ref="L266" si="310">I266+J266+K266</f>
        <v>20000</v>
      </c>
    </row>
    <row r="267" spans="1:12" ht="15" customHeight="1">
      <c r="A267" s="36">
        <v>43593</v>
      </c>
      <c r="B267" s="37" t="s">
        <v>237</v>
      </c>
      <c r="C267" s="38" t="s">
        <v>12</v>
      </c>
      <c r="D267" s="39">
        <v>5000</v>
      </c>
      <c r="E267" s="40">
        <v>192</v>
      </c>
      <c r="F267" s="40">
        <v>192</v>
      </c>
      <c r="G267" s="40">
        <v>0</v>
      </c>
      <c r="H267" s="37">
        <v>0</v>
      </c>
      <c r="I267" s="37">
        <f>(E267-F267)*D267</f>
        <v>0</v>
      </c>
      <c r="J267" s="37">
        <v>0</v>
      </c>
      <c r="K267" s="37">
        <v>0</v>
      </c>
      <c r="L267" s="78">
        <f t="shared" ref="L267" si="311">I267+J267+K267</f>
        <v>0</v>
      </c>
    </row>
    <row r="268" spans="1:12">
      <c r="A268" s="36">
        <v>43593</v>
      </c>
      <c r="B268" s="37" t="s">
        <v>236</v>
      </c>
      <c r="C268" s="38" t="s">
        <v>12</v>
      </c>
      <c r="D268" s="39">
        <v>5000</v>
      </c>
      <c r="E268" s="40">
        <v>216</v>
      </c>
      <c r="F268" s="40">
        <v>214.5</v>
      </c>
      <c r="G268" s="40">
        <v>0</v>
      </c>
      <c r="H268" s="37">
        <v>0</v>
      </c>
      <c r="I268" s="37">
        <f>(E268-F268)*D268</f>
        <v>7500</v>
      </c>
      <c r="J268" s="37">
        <v>0</v>
      </c>
      <c r="K268" s="37">
        <v>0</v>
      </c>
      <c r="L268" s="78">
        <f t="shared" ref="L268" si="312">I268+J268+K268</f>
        <v>7500</v>
      </c>
    </row>
    <row r="269" spans="1:12">
      <c r="A269" s="36">
        <v>43591</v>
      </c>
      <c r="B269" s="37" t="s">
        <v>199</v>
      </c>
      <c r="C269" s="38" t="s">
        <v>14</v>
      </c>
      <c r="D269" s="39">
        <v>2000</v>
      </c>
      <c r="E269" s="40">
        <v>1416</v>
      </c>
      <c r="F269" s="40">
        <v>1416</v>
      </c>
      <c r="G269" s="40">
        <v>0</v>
      </c>
      <c r="H269" s="37">
        <v>0</v>
      </c>
      <c r="I269" s="37">
        <f t="shared" ref="I269" si="313">(F269-E269)*D269</f>
        <v>0</v>
      </c>
      <c r="J269" s="37">
        <v>0</v>
      </c>
      <c r="K269" s="37">
        <v>0</v>
      </c>
      <c r="L269" s="78">
        <f t="shared" ref="L269" si="314">I269+J269+K269</f>
        <v>0</v>
      </c>
    </row>
    <row r="270" spans="1:12">
      <c r="A270" s="36">
        <v>43588</v>
      </c>
      <c r="B270" s="37" t="s">
        <v>195</v>
      </c>
      <c r="C270" s="38" t="s">
        <v>14</v>
      </c>
      <c r="D270" s="39">
        <v>2000</v>
      </c>
      <c r="E270" s="40">
        <v>1345</v>
      </c>
      <c r="F270" s="40">
        <v>1330</v>
      </c>
      <c r="G270" s="40">
        <v>0</v>
      </c>
      <c r="H270" s="37">
        <v>0</v>
      </c>
      <c r="I270" s="37">
        <f t="shared" ref="I270" si="315">(F270-E270)*D270</f>
        <v>-30000</v>
      </c>
      <c r="J270" s="37">
        <v>0</v>
      </c>
      <c r="K270" s="37">
        <v>0</v>
      </c>
      <c r="L270" s="78">
        <f t="shared" ref="L270" si="316">I270+J270+K270</f>
        <v>-30000</v>
      </c>
    </row>
    <row r="271" spans="1:12">
      <c r="A271" s="36">
        <v>43587</v>
      </c>
      <c r="B271" s="37" t="s">
        <v>199</v>
      </c>
      <c r="C271" s="38" t="s">
        <v>14</v>
      </c>
      <c r="D271" s="39">
        <v>2000</v>
      </c>
      <c r="E271" s="40">
        <v>1417</v>
      </c>
      <c r="F271" s="40">
        <v>1427</v>
      </c>
      <c r="G271" s="40">
        <v>0</v>
      </c>
      <c r="H271" s="37">
        <v>0</v>
      </c>
      <c r="I271" s="37">
        <f t="shared" ref="I271:I277" si="317">(F271-E271)*D271</f>
        <v>20000</v>
      </c>
      <c r="J271" s="37">
        <v>0</v>
      </c>
      <c r="K271" s="37">
        <v>0</v>
      </c>
      <c r="L271" s="78">
        <f t="shared" ref="L271:L277" si="318">I271+J271+K271</f>
        <v>20000</v>
      </c>
    </row>
    <row r="272" spans="1:12">
      <c r="A272" s="36">
        <v>43587</v>
      </c>
      <c r="B272" s="37" t="s">
        <v>195</v>
      </c>
      <c r="C272" s="38" t="s">
        <v>14</v>
      </c>
      <c r="D272" s="39">
        <v>2000</v>
      </c>
      <c r="E272" s="40">
        <v>1355</v>
      </c>
      <c r="F272" s="40">
        <v>1360</v>
      </c>
      <c r="G272" s="40">
        <v>1</v>
      </c>
      <c r="H272" s="37">
        <v>0</v>
      </c>
      <c r="I272" s="37">
        <f t="shared" si="317"/>
        <v>10000</v>
      </c>
      <c r="J272" s="37">
        <v>0</v>
      </c>
      <c r="K272" s="37">
        <v>0</v>
      </c>
      <c r="L272" s="78">
        <f t="shared" si="318"/>
        <v>10000</v>
      </c>
    </row>
    <row r="273" spans="1:12">
      <c r="A273" s="58"/>
      <c r="B273" s="58"/>
      <c r="C273" s="58"/>
      <c r="D273" s="58"/>
      <c r="E273" s="58"/>
      <c r="F273" s="58"/>
      <c r="G273" s="58"/>
      <c r="H273" s="58" t="s">
        <v>192</v>
      </c>
      <c r="I273" s="59">
        <f>SUM(I241:I272)</f>
        <v>142750</v>
      </c>
      <c r="J273" s="58"/>
      <c r="K273" s="58" t="s">
        <v>93</v>
      </c>
      <c r="L273" s="59">
        <f>SUM(L241:L272)</f>
        <v>285250</v>
      </c>
    </row>
    <row r="274" spans="1:12">
      <c r="A274" s="36"/>
      <c r="B274" s="37"/>
      <c r="C274" s="38"/>
      <c r="D274" s="39"/>
      <c r="E274" s="40"/>
      <c r="F274" s="40"/>
      <c r="G274" s="40"/>
      <c r="H274" s="37"/>
      <c r="I274" s="37"/>
      <c r="J274" s="37"/>
      <c r="K274" s="37"/>
      <c r="L274" s="78"/>
    </row>
    <row r="275" spans="1:12">
      <c r="A275" s="50"/>
      <c r="B275" s="51"/>
      <c r="C275" s="51"/>
      <c r="D275" s="52"/>
      <c r="E275" s="52"/>
      <c r="F275" s="53">
        <v>43556</v>
      </c>
      <c r="G275" s="51"/>
      <c r="H275" s="51"/>
      <c r="I275" s="54"/>
      <c r="J275" s="54"/>
      <c r="K275" s="54"/>
      <c r="L275" s="54"/>
    </row>
    <row r="276" spans="1:12">
      <c r="A276" s="36"/>
      <c r="B276" s="37"/>
      <c r="C276" s="38"/>
      <c r="D276" s="39"/>
      <c r="E276" s="40"/>
      <c r="F276" s="40"/>
      <c r="G276" s="40"/>
      <c r="H276" s="37"/>
      <c r="I276" s="37"/>
      <c r="J276" s="37"/>
      <c r="K276" s="37"/>
      <c r="L276" s="78"/>
    </row>
    <row r="277" spans="1:12">
      <c r="A277" s="36">
        <v>43585</v>
      </c>
      <c r="B277" s="37" t="s">
        <v>233</v>
      </c>
      <c r="C277" s="38" t="s">
        <v>14</v>
      </c>
      <c r="D277" s="39">
        <v>2000</v>
      </c>
      <c r="E277" s="40">
        <v>1730</v>
      </c>
      <c r="F277" s="40">
        <v>1745</v>
      </c>
      <c r="G277" s="40">
        <v>1755</v>
      </c>
      <c r="H277" s="37">
        <v>0</v>
      </c>
      <c r="I277" s="37">
        <f t="shared" si="317"/>
        <v>30000</v>
      </c>
      <c r="J277" s="37">
        <f>SUM(G277-F277)*D277</f>
        <v>20000</v>
      </c>
      <c r="K277" s="37">
        <v>0</v>
      </c>
      <c r="L277" s="78">
        <f t="shared" si="318"/>
        <v>50000</v>
      </c>
    </row>
    <row r="278" spans="1:12">
      <c r="A278" s="36">
        <v>43581</v>
      </c>
      <c r="B278" s="37" t="s">
        <v>195</v>
      </c>
      <c r="C278" s="38" t="s">
        <v>14</v>
      </c>
      <c r="D278" s="39">
        <v>2000</v>
      </c>
      <c r="E278" s="40">
        <v>1340</v>
      </c>
      <c r="F278" s="40">
        <v>1343</v>
      </c>
      <c r="G278" s="40">
        <v>0</v>
      </c>
      <c r="H278" s="37">
        <v>0</v>
      </c>
      <c r="I278" s="37">
        <f t="shared" ref="I278" si="319">(F278-E278)*D278</f>
        <v>6000</v>
      </c>
      <c r="J278" s="37">
        <v>0</v>
      </c>
      <c r="K278" s="37">
        <v>0</v>
      </c>
      <c r="L278" s="78">
        <f t="shared" ref="L278" si="320">I278+J278+K278</f>
        <v>6000</v>
      </c>
    </row>
    <row r="279" spans="1:12">
      <c r="A279" s="36">
        <v>43580</v>
      </c>
      <c r="B279" s="37" t="s">
        <v>227</v>
      </c>
      <c r="C279" s="38" t="s">
        <v>14</v>
      </c>
      <c r="D279" s="39">
        <v>5000</v>
      </c>
      <c r="E279" s="40">
        <v>124.1</v>
      </c>
      <c r="F279" s="40">
        <v>125.5</v>
      </c>
      <c r="G279" s="40">
        <v>127.3</v>
      </c>
      <c r="H279" s="37">
        <v>0</v>
      </c>
      <c r="I279" s="37">
        <f t="shared" ref="I279" si="321">(F279-E279)*D279</f>
        <v>7000.0000000000282</v>
      </c>
      <c r="J279" s="37">
        <f>SUM(G279-F279)*D279</f>
        <v>8999.9999999999854</v>
      </c>
      <c r="K279" s="37">
        <v>0</v>
      </c>
      <c r="L279" s="78">
        <f t="shared" ref="L279" si="322">I279+J279+K279</f>
        <v>16000.000000000015</v>
      </c>
    </row>
    <row r="280" spans="1:12">
      <c r="A280" s="36">
        <v>43580</v>
      </c>
      <c r="B280" s="37" t="s">
        <v>195</v>
      </c>
      <c r="C280" s="38" t="s">
        <v>14</v>
      </c>
      <c r="D280" s="39">
        <v>2000</v>
      </c>
      <c r="E280" s="40">
        <v>1350</v>
      </c>
      <c r="F280" s="40">
        <v>1348</v>
      </c>
      <c r="G280" s="40">
        <v>0</v>
      </c>
      <c r="H280" s="37">
        <v>0</v>
      </c>
      <c r="I280" s="37">
        <f t="shared" ref="I280" si="323">(F280-E280)*D280</f>
        <v>-4000</v>
      </c>
      <c r="J280" s="37">
        <v>0</v>
      </c>
      <c r="K280" s="37">
        <v>0</v>
      </c>
      <c r="L280" s="78">
        <f t="shared" ref="L280" si="324">I280+J280+K280</f>
        <v>-4000</v>
      </c>
    </row>
    <row r="281" spans="1:12">
      <c r="A281" s="36">
        <v>43580</v>
      </c>
      <c r="B281" s="37" t="s">
        <v>201</v>
      </c>
      <c r="C281" s="38" t="s">
        <v>14</v>
      </c>
      <c r="D281" s="39">
        <v>2000</v>
      </c>
      <c r="E281" s="40">
        <v>922</v>
      </c>
      <c r="F281" s="40">
        <v>910</v>
      </c>
      <c r="G281" s="40">
        <v>0</v>
      </c>
      <c r="H281" s="37">
        <v>0</v>
      </c>
      <c r="I281" s="37">
        <f t="shared" ref="I281" si="325">(F281-E281)*D281</f>
        <v>-24000</v>
      </c>
      <c r="J281" s="37">
        <v>0</v>
      </c>
      <c r="K281" s="37">
        <v>0</v>
      </c>
      <c r="L281" s="78">
        <f t="shared" ref="L281" si="326">I281+J281+K281</f>
        <v>-24000</v>
      </c>
    </row>
    <row r="282" spans="1:12">
      <c r="A282" s="36">
        <v>43579</v>
      </c>
      <c r="B282" s="37" t="s">
        <v>226</v>
      </c>
      <c r="C282" s="38" t="s">
        <v>14</v>
      </c>
      <c r="D282" s="39">
        <v>5000</v>
      </c>
      <c r="E282" s="40">
        <v>133</v>
      </c>
      <c r="F282" s="40">
        <v>134.5</v>
      </c>
      <c r="G282" s="40">
        <v>136</v>
      </c>
      <c r="H282" s="37">
        <v>0</v>
      </c>
      <c r="I282" s="37">
        <f t="shared" ref="I282" si="327">(F282-E282)*D282</f>
        <v>7500</v>
      </c>
      <c r="J282" s="37">
        <f>SUM(G282-F282)*D282</f>
        <v>7500</v>
      </c>
      <c r="K282" s="37">
        <v>0</v>
      </c>
      <c r="L282" s="78">
        <f t="shared" ref="L282" si="328">I282+J282+K282</f>
        <v>15000</v>
      </c>
    </row>
    <row r="283" spans="1:12">
      <c r="A283" s="36">
        <v>43578</v>
      </c>
      <c r="B283" s="37" t="s">
        <v>149</v>
      </c>
      <c r="C283" s="38" t="s">
        <v>14</v>
      </c>
      <c r="D283" s="39">
        <v>2000</v>
      </c>
      <c r="E283" s="40">
        <v>1383</v>
      </c>
      <c r="F283" s="40">
        <v>1383</v>
      </c>
      <c r="G283" s="40">
        <v>0</v>
      </c>
      <c r="H283" s="37">
        <v>0</v>
      </c>
      <c r="I283" s="37">
        <f t="shared" ref="I283" si="329">(F283-E283)*D283</f>
        <v>0</v>
      </c>
      <c r="J283" s="37">
        <v>0</v>
      </c>
      <c r="K283" s="37">
        <v>0</v>
      </c>
      <c r="L283" s="78">
        <f t="shared" ref="L283" si="330">I283+J283+K283</f>
        <v>0</v>
      </c>
    </row>
    <row r="284" spans="1:12">
      <c r="A284" s="36">
        <v>43577</v>
      </c>
      <c r="B284" s="37" t="s">
        <v>225</v>
      </c>
      <c r="C284" s="38" t="s">
        <v>14</v>
      </c>
      <c r="D284" s="39">
        <v>2000</v>
      </c>
      <c r="E284" s="40">
        <v>1670</v>
      </c>
      <c r="F284" s="40">
        <v>1670</v>
      </c>
      <c r="G284" s="40">
        <v>0</v>
      </c>
      <c r="H284" s="37">
        <v>0</v>
      </c>
      <c r="I284" s="37">
        <f t="shared" ref="I284" si="331">(F284-E284)*D284</f>
        <v>0</v>
      </c>
      <c r="J284" s="37">
        <v>0</v>
      </c>
      <c r="K284" s="37">
        <v>0</v>
      </c>
      <c r="L284" s="78">
        <f t="shared" ref="L284" si="332">I284+J284+K284</f>
        <v>0</v>
      </c>
    </row>
    <row r="285" spans="1:12">
      <c r="A285" s="36">
        <v>43577</v>
      </c>
      <c r="B285" s="37" t="s">
        <v>211</v>
      </c>
      <c r="C285" s="38" t="s">
        <v>14</v>
      </c>
      <c r="D285" s="39">
        <v>2000</v>
      </c>
      <c r="E285" s="40">
        <v>1350</v>
      </c>
      <c r="F285" s="40">
        <v>1355</v>
      </c>
      <c r="G285" s="40">
        <v>0</v>
      </c>
      <c r="H285" s="37">
        <v>0</v>
      </c>
      <c r="I285" s="37">
        <f t="shared" ref="I285" si="333">(F285-E285)*D285</f>
        <v>10000</v>
      </c>
      <c r="J285" s="37">
        <v>0</v>
      </c>
      <c r="K285" s="37">
        <v>0</v>
      </c>
      <c r="L285" s="78">
        <f t="shared" ref="L285" si="334">I285+J285+K285</f>
        <v>10000</v>
      </c>
    </row>
    <row r="286" spans="1:12">
      <c r="A286" s="36">
        <v>43573</v>
      </c>
      <c r="B286" s="37" t="s">
        <v>211</v>
      </c>
      <c r="C286" s="38" t="s">
        <v>14</v>
      </c>
      <c r="D286" s="39">
        <v>2000</v>
      </c>
      <c r="E286" s="40">
        <v>1180</v>
      </c>
      <c r="F286" s="40">
        <v>1185</v>
      </c>
      <c r="G286" s="40">
        <v>0</v>
      </c>
      <c r="H286" s="37">
        <v>0</v>
      </c>
      <c r="I286" s="37">
        <f t="shared" ref="I286" si="335">(F286-E286)*D286</f>
        <v>10000</v>
      </c>
      <c r="J286" s="37">
        <v>0</v>
      </c>
      <c r="K286" s="37">
        <v>0</v>
      </c>
      <c r="L286" s="78">
        <f t="shared" ref="L286" si="336">I286+J286+K286</f>
        <v>10000</v>
      </c>
    </row>
    <row r="287" spans="1:12">
      <c r="A287" s="36">
        <v>43571</v>
      </c>
      <c r="B287" s="37" t="s">
        <v>224</v>
      </c>
      <c r="C287" s="38" t="s">
        <v>14</v>
      </c>
      <c r="D287" s="39">
        <v>2000</v>
      </c>
      <c r="E287" s="40">
        <v>1115</v>
      </c>
      <c r="F287" s="40">
        <v>1125</v>
      </c>
      <c r="G287" s="40">
        <v>1135</v>
      </c>
      <c r="H287" s="37">
        <v>0</v>
      </c>
      <c r="I287" s="37">
        <f t="shared" ref="I287:I289" si="337">(F287-E287)*D287</f>
        <v>20000</v>
      </c>
      <c r="J287" s="37">
        <f>SUM(G287-F287)*D287</f>
        <v>20000</v>
      </c>
      <c r="K287" s="37">
        <v>0</v>
      </c>
      <c r="L287" s="78">
        <f t="shared" ref="L287" si="338">I287+J287+K287</f>
        <v>40000</v>
      </c>
    </row>
    <row r="288" spans="1:12">
      <c r="A288" s="36">
        <v>43570</v>
      </c>
      <c r="B288" s="37" t="s">
        <v>195</v>
      </c>
      <c r="C288" s="38" t="s">
        <v>14</v>
      </c>
      <c r="D288" s="39">
        <v>2000</v>
      </c>
      <c r="E288" s="40">
        <v>1375</v>
      </c>
      <c r="F288" s="40">
        <v>1385</v>
      </c>
      <c r="G288" s="40">
        <v>0</v>
      </c>
      <c r="H288" s="37">
        <v>0</v>
      </c>
      <c r="I288" s="37">
        <f t="shared" si="337"/>
        <v>20000</v>
      </c>
      <c r="J288" s="37">
        <v>0</v>
      </c>
      <c r="K288" s="37">
        <v>0</v>
      </c>
      <c r="L288" s="78">
        <f t="shared" ref="L288:L289" si="339">I288+J288+K288</f>
        <v>20000</v>
      </c>
    </row>
    <row r="289" spans="1:12">
      <c r="A289" s="36">
        <v>43567</v>
      </c>
      <c r="B289" s="37" t="s">
        <v>149</v>
      </c>
      <c r="C289" s="38" t="s">
        <v>14</v>
      </c>
      <c r="D289" s="39">
        <v>2000</v>
      </c>
      <c r="E289" s="40">
        <v>1110</v>
      </c>
      <c r="F289" s="40">
        <v>1117</v>
      </c>
      <c r="G289" s="40">
        <v>0</v>
      </c>
      <c r="H289" s="37">
        <v>0</v>
      </c>
      <c r="I289" s="37">
        <f t="shared" si="337"/>
        <v>14000</v>
      </c>
      <c r="J289" s="37">
        <v>0</v>
      </c>
      <c r="K289" s="37">
        <v>0</v>
      </c>
      <c r="L289" s="78">
        <f t="shared" si="339"/>
        <v>14000</v>
      </c>
    </row>
    <row r="290" spans="1:12">
      <c r="A290" s="36">
        <v>43567</v>
      </c>
      <c r="B290" s="37" t="s">
        <v>220</v>
      </c>
      <c r="C290" s="38" t="s">
        <v>14</v>
      </c>
      <c r="D290" s="39">
        <v>2000</v>
      </c>
      <c r="E290" s="40">
        <v>1420</v>
      </c>
      <c r="F290" s="40">
        <v>1430</v>
      </c>
      <c r="G290" s="40">
        <v>0</v>
      </c>
      <c r="H290" s="37">
        <v>0</v>
      </c>
      <c r="I290" s="37">
        <f t="shared" ref="I290" si="340">(F290-E290)*D290</f>
        <v>20000</v>
      </c>
      <c r="J290" s="37">
        <v>0</v>
      </c>
      <c r="K290" s="37">
        <v>0</v>
      </c>
      <c r="L290" s="78">
        <f t="shared" ref="L290" si="341">I290+J290+K290</f>
        <v>20000</v>
      </c>
    </row>
    <row r="291" spans="1:12">
      <c r="A291" s="36">
        <v>43566</v>
      </c>
      <c r="B291" s="37" t="s">
        <v>218</v>
      </c>
      <c r="C291" s="38" t="s">
        <v>14</v>
      </c>
      <c r="D291" s="39">
        <v>2000</v>
      </c>
      <c r="E291" s="40">
        <v>1660</v>
      </c>
      <c r="F291" s="40">
        <v>1670</v>
      </c>
      <c r="G291" s="40">
        <v>1680</v>
      </c>
      <c r="H291" s="37">
        <v>0</v>
      </c>
      <c r="I291" s="37">
        <f t="shared" ref="I291" si="342">(F291-E291)*D291</f>
        <v>20000</v>
      </c>
      <c r="J291" s="37">
        <f>SUM(G291-F291)*D291</f>
        <v>20000</v>
      </c>
      <c r="K291" s="37">
        <v>0</v>
      </c>
      <c r="L291" s="78">
        <f t="shared" ref="L291" si="343">I291+J291+K291</f>
        <v>40000</v>
      </c>
    </row>
    <row r="292" spans="1:12">
      <c r="A292" s="36">
        <v>43566</v>
      </c>
      <c r="B292" s="37" t="s">
        <v>219</v>
      </c>
      <c r="C292" s="38" t="s">
        <v>14</v>
      </c>
      <c r="D292" s="39">
        <v>2000</v>
      </c>
      <c r="E292" s="40">
        <v>1105</v>
      </c>
      <c r="F292" s="40">
        <v>1105</v>
      </c>
      <c r="G292" s="40">
        <v>0</v>
      </c>
      <c r="H292" s="37">
        <v>0</v>
      </c>
      <c r="I292" s="37">
        <f t="shared" ref="I292" si="344">(F292-E292)*D292</f>
        <v>0</v>
      </c>
      <c r="J292" s="37">
        <v>0</v>
      </c>
      <c r="K292" s="37">
        <v>0</v>
      </c>
      <c r="L292" s="78">
        <f t="shared" ref="L292" si="345">I292+J292+K292</f>
        <v>0</v>
      </c>
    </row>
    <row r="293" spans="1:12">
      <c r="A293" s="36">
        <v>43565</v>
      </c>
      <c r="B293" s="37" t="s">
        <v>216</v>
      </c>
      <c r="C293" s="38" t="s">
        <v>14</v>
      </c>
      <c r="D293" s="39">
        <v>5000</v>
      </c>
      <c r="E293" s="40">
        <v>100</v>
      </c>
      <c r="F293" s="40">
        <v>101</v>
      </c>
      <c r="G293" s="40">
        <v>102</v>
      </c>
      <c r="H293" s="37">
        <v>103</v>
      </c>
      <c r="I293" s="37">
        <f t="shared" ref="I293:I303" si="346">(F293-E293)*D293</f>
        <v>5000</v>
      </c>
      <c r="J293" s="37">
        <f>SUM(G293-F293)*D293</f>
        <v>5000</v>
      </c>
      <c r="K293" s="37">
        <v>4000</v>
      </c>
      <c r="L293" s="78">
        <f t="shared" ref="L293:L303" si="347">I293+J293+K293</f>
        <v>14000</v>
      </c>
    </row>
    <row r="294" spans="1:12">
      <c r="A294" s="36">
        <v>43565</v>
      </c>
      <c r="B294" s="37" t="s">
        <v>217</v>
      </c>
      <c r="C294" s="38" t="s">
        <v>14</v>
      </c>
      <c r="D294" s="39">
        <v>2000</v>
      </c>
      <c r="E294" s="40">
        <v>1930</v>
      </c>
      <c r="F294" s="40">
        <v>1937</v>
      </c>
      <c r="G294" s="40">
        <v>0</v>
      </c>
      <c r="H294" s="37">
        <v>0</v>
      </c>
      <c r="I294" s="37">
        <f t="shared" si="346"/>
        <v>14000</v>
      </c>
      <c r="J294" s="37">
        <v>0</v>
      </c>
      <c r="K294" s="37">
        <v>0</v>
      </c>
      <c r="L294" s="78">
        <f t="shared" si="347"/>
        <v>14000</v>
      </c>
    </row>
    <row r="295" spans="1:12">
      <c r="A295" s="36">
        <v>43565</v>
      </c>
      <c r="B295" s="37" t="s">
        <v>199</v>
      </c>
      <c r="C295" s="38" t="s">
        <v>14</v>
      </c>
      <c r="D295" s="39">
        <v>2000</v>
      </c>
      <c r="E295" s="40">
        <v>1365</v>
      </c>
      <c r="F295" s="40">
        <v>1350</v>
      </c>
      <c r="G295" s="40">
        <v>0</v>
      </c>
      <c r="H295" s="37">
        <v>0</v>
      </c>
      <c r="I295" s="37">
        <f t="shared" si="346"/>
        <v>-30000</v>
      </c>
      <c r="J295" s="37">
        <v>0</v>
      </c>
      <c r="K295" s="37">
        <v>0</v>
      </c>
      <c r="L295" s="78">
        <f t="shared" si="347"/>
        <v>-30000</v>
      </c>
    </row>
    <row r="296" spans="1:12">
      <c r="A296" s="36">
        <v>43563</v>
      </c>
      <c r="B296" s="37" t="s">
        <v>112</v>
      </c>
      <c r="C296" s="38" t="s">
        <v>14</v>
      </c>
      <c r="D296" s="39">
        <v>500</v>
      </c>
      <c r="E296" s="40">
        <v>2090</v>
      </c>
      <c r="F296" s="40">
        <v>2075</v>
      </c>
      <c r="G296" s="40">
        <v>0</v>
      </c>
      <c r="H296" s="37">
        <v>0</v>
      </c>
      <c r="I296" s="37">
        <f t="shared" si="346"/>
        <v>-7500</v>
      </c>
      <c r="J296" s="37">
        <v>0</v>
      </c>
      <c r="K296" s="37">
        <v>0</v>
      </c>
      <c r="L296" s="78">
        <f t="shared" si="347"/>
        <v>-7500</v>
      </c>
    </row>
    <row r="297" spans="1:12">
      <c r="A297" s="36">
        <v>43563</v>
      </c>
      <c r="B297" s="37" t="s">
        <v>199</v>
      </c>
      <c r="C297" s="38" t="s">
        <v>14</v>
      </c>
      <c r="D297" s="39">
        <v>2000</v>
      </c>
      <c r="E297" s="40">
        <v>1045</v>
      </c>
      <c r="F297" s="40">
        <v>1030</v>
      </c>
      <c r="G297" s="40">
        <v>0</v>
      </c>
      <c r="H297" s="37">
        <v>0</v>
      </c>
      <c r="I297" s="37">
        <f t="shared" si="346"/>
        <v>-30000</v>
      </c>
      <c r="J297" s="37">
        <v>0</v>
      </c>
      <c r="K297" s="37">
        <v>0</v>
      </c>
      <c r="L297" s="78">
        <f t="shared" si="347"/>
        <v>-30000</v>
      </c>
    </row>
    <row r="298" spans="1:12">
      <c r="A298" s="36">
        <v>43560</v>
      </c>
      <c r="B298" s="37" t="s">
        <v>191</v>
      </c>
      <c r="C298" s="38" t="s">
        <v>14</v>
      </c>
      <c r="D298" s="39">
        <v>2000</v>
      </c>
      <c r="E298" s="40">
        <v>1220</v>
      </c>
      <c r="F298" s="40">
        <v>1230</v>
      </c>
      <c r="G298" s="40">
        <v>1240</v>
      </c>
      <c r="H298" s="37">
        <v>0</v>
      </c>
      <c r="I298" s="37">
        <f t="shared" si="346"/>
        <v>20000</v>
      </c>
      <c r="J298" s="37">
        <f>SUM(G298-F298)*D298</f>
        <v>20000</v>
      </c>
      <c r="K298" s="37">
        <v>0</v>
      </c>
      <c r="L298" s="78">
        <f t="shared" si="347"/>
        <v>40000</v>
      </c>
    </row>
    <row r="299" spans="1:12">
      <c r="A299" s="36">
        <v>43558</v>
      </c>
      <c r="B299" s="37" t="s">
        <v>215</v>
      </c>
      <c r="C299" s="38" t="s">
        <v>14</v>
      </c>
      <c r="D299" s="39">
        <v>2000</v>
      </c>
      <c r="E299" s="40">
        <v>920</v>
      </c>
      <c r="F299" s="40">
        <v>930</v>
      </c>
      <c r="G299" s="40">
        <v>0</v>
      </c>
      <c r="H299" s="37">
        <v>0</v>
      </c>
      <c r="I299" s="37">
        <f t="shared" si="346"/>
        <v>20000</v>
      </c>
      <c r="J299" s="37">
        <v>0</v>
      </c>
      <c r="K299" s="37">
        <v>0</v>
      </c>
      <c r="L299" s="78">
        <f t="shared" si="347"/>
        <v>20000</v>
      </c>
    </row>
    <row r="300" spans="1:12">
      <c r="A300" s="36">
        <v>43558</v>
      </c>
      <c r="B300" s="37" t="s">
        <v>119</v>
      </c>
      <c r="C300" s="38" t="s">
        <v>14</v>
      </c>
      <c r="D300" s="39">
        <v>2000</v>
      </c>
      <c r="E300" s="40">
        <v>1030</v>
      </c>
      <c r="F300" s="40">
        <v>1030</v>
      </c>
      <c r="G300" s="40">
        <v>0</v>
      </c>
      <c r="H300" s="37">
        <v>0</v>
      </c>
      <c r="I300" s="37">
        <f t="shared" si="346"/>
        <v>0</v>
      </c>
      <c r="J300" s="37">
        <v>0</v>
      </c>
      <c r="K300" s="37">
        <v>0</v>
      </c>
      <c r="L300" s="78">
        <f t="shared" si="347"/>
        <v>0</v>
      </c>
    </row>
    <row r="301" spans="1:12">
      <c r="A301" s="36">
        <v>43557</v>
      </c>
      <c r="B301" s="37" t="s">
        <v>213</v>
      </c>
      <c r="C301" s="38" t="s">
        <v>14</v>
      </c>
      <c r="D301" s="39">
        <v>5000</v>
      </c>
      <c r="E301" s="40">
        <v>139.25</v>
      </c>
      <c r="F301" s="40">
        <v>139.25</v>
      </c>
      <c r="G301" s="40">
        <v>0</v>
      </c>
      <c r="H301" s="37">
        <v>0</v>
      </c>
      <c r="I301" s="37">
        <f t="shared" si="346"/>
        <v>0</v>
      </c>
      <c r="J301" s="37">
        <v>0</v>
      </c>
      <c r="K301" s="37">
        <v>0</v>
      </c>
      <c r="L301" s="78">
        <f t="shared" si="347"/>
        <v>0</v>
      </c>
    </row>
    <row r="302" spans="1:12">
      <c r="A302" s="36">
        <v>43557</v>
      </c>
      <c r="B302" s="37" t="s">
        <v>214</v>
      </c>
      <c r="C302" s="38" t="s">
        <v>14</v>
      </c>
      <c r="D302" s="39">
        <v>3000</v>
      </c>
      <c r="E302" s="40">
        <v>624</v>
      </c>
      <c r="F302" s="40">
        <v>617</v>
      </c>
      <c r="G302" s="40">
        <v>0</v>
      </c>
      <c r="H302" s="37">
        <v>0</v>
      </c>
      <c r="I302" s="37">
        <f t="shared" si="346"/>
        <v>-21000</v>
      </c>
      <c r="J302" s="37">
        <v>0</v>
      </c>
      <c r="K302" s="37">
        <v>0</v>
      </c>
      <c r="L302" s="78">
        <f t="shared" si="347"/>
        <v>-21000</v>
      </c>
    </row>
    <row r="303" spans="1:12">
      <c r="A303" s="36">
        <v>43557</v>
      </c>
      <c r="B303" s="37" t="s">
        <v>207</v>
      </c>
      <c r="C303" s="38" t="s">
        <v>14</v>
      </c>
      <c r="D303" s="39">
        <v>2000</v>
      </c>
      <c r="E303" s="40">
        <v>1010</v>
      </c>
      <c r="F303" s="40">
        <v>1018</v>
      </c>
      <c r="G303" s="40">
        <v>0</v>
      </c>
      <c r="H303" s="37">
        <v>0</v>
      </c>
      <c r="I303" s="37">
        <f t="shared" si="346"/>
        <v>16000</v>
      </c>
      <c r="J303" s="37">
        <v>0</v>
      </c>
      <c r="K303" s="37">
        <v>0</v>
      </c>
      <c r="L303" s="78">
        <f t="shared" si="347"/>
        <v>16000</v>
      </c>
    </row>
    <row r="304" spans="1:12">
      <c r="A304" s="36">
        <v>43556</v>
      </c>
      <c r="B304" s="37" t="s">
        <v>211</v>
      </c>
      <c r="C304" s="38" t="s">
        <v>14</v>
      </c>
      <c r="D304" s="39">
        <v>2000</v>
      </c>
      <c r="E304" s="40">
        <v>1375</v>
      </c>
      <c r="F304" s="40">
        <v>1385</v>
      </c>
      <c r="G304" s="40">
        <v>1395</v>
      </c>
      <c r="H304" s="37">
        <v>1405</v>
      </c>
      <c r="I304" s="37">
        <f t="shared" ref="I304" si="348">(F304-E304)*D304</f>
        <v>20000</v>
      </c>
      <c r="J304" s="37">
        <f>SUM(G304-F304)*D304</f>
        <v>20000</v>
      </c>
      <c r="K304" s="37">
        <f>SUM(H304-G304)*D304</f>
        <v>20000</v>
      </c>
      <c r="L304" s="78">
        <f t="shared" ref="L304" si="349">I304+J304+K304</f>
        <v>60000</v>
      </c>
    </row>
    <row r="305" spans="1:12">
      <c r="A305" s="49"/>
      <c r="B305" s="49"/>
      <c r="C305" s="49"/>
      <c r="D305" s="39"/>
      <c r="E305" s="39"/>
      <c r="F305" s="49"/>
      <c r="G305" s="49"/>
      <c r="H305" s="49"/>
      <c r="I305" s="49"/>
      <c r="J305" s="49"/>
      <c r="K305" s="49"/>
      <c r="L305" s="49"/>
    </row>
    <row r="306" spans="1:12">
      <c r="A306" s="58"/>
      <c r="B306" s="58"/>
      <c r="C306" s="58"/>
      <c r="D306" s="58"/>
      <c r="E306" s="58"/>
      <c r="F306" s="58"/>
      <c r="G306" s="58"/>
      <c r="H306" s="58" t="s">
        <v>192</v>
      </c>
      <c r="I306" s="59">
        <f>SUM(I277:I304)</f>
        <v>143000.00000000003</v>
      </c>
      <c r="J306" s="58"/>
      <c r="K306" s="58" t="s">
        <v>93</v>
      </c>
      <c r="L306" s="59">
        <f>SUM(L277:L304)</f>
        <v>288500</v>
      </c>
    </row>
    <row r="307" spans="1:12">
      <c r="A307" s="49"/>
      <c r="B307" s="49"/>
      <c r="C307" s="49"/>
      <c r="D307" s="39"/>
      <c r="E307" s="39"/>
      <c r="F307" s="49"/>
      <c r="G307" s="49"/>
      <c r="H307" s="49"/>
      <c r="I307" s="49"/>
      <c r="J307" s="49"/>
      <c r="K307" s="49"/>
      <c r="L307" s="49"/>
    </row>
    <row r="308" spans="1:12">
      <c r="A308" s="79" t="s">
        <v>228</v>
      </c>
      <c r="B308" s="80" t="s">
        <v>229</v>
      </c>
      <c r="C308" s="57" t="s">
        <v>230</v>
      </c>
      <c r="D308" s="81" t="s">
        <v>231</v>
      </c>
      <c r="E308" s="81" t="s">
        <v>232</v>
      </c>
      <c r="F308" s="57" t="s">
        <v>222</v>
      </c>
      <c r="G308" s="49"/>
      <c r="H308" s="49"/>
      <c r="I308" s="49"/>
      <c r="J308" s="49"/>
      <c r="K308" s="49"/>
      <c r="L308" s="49"/>
    </row>
    <row r="309" spans="1:12">
      <c r="A309" s="55" t="s">
        <v>234</v>
      </c>
      <c r="B309" s="49">
        <v>5</v>
      </c>
      <c r="C309" s="37">
        <f>SUM(A309-B309)</f>
        <v>23</v>
      </c>
      <c r="D309" s="39">
        <v>6</v>
      </c>
      <c r="E309" s="37">
        <f>SUM(C309-D309)</f>
        <v>17</v>
      </c>
      <c r="F309" s="37">
        <f>E309*100/C309</f>
        <v>73.913043478260875</v>
      </c>
      <c r="G309" s="49"/>
      <c r="H309" s="49"/>
      <c r="I309" s="49"/>
      <c r="J309" s="49"/>
      <c r="K309" s="49"/>
      <c r="L309" s="49"/>
    </row>
    <row r="310" spans="1:12">
      <c r="A310" s="56"/>
      <c r="B310" s="56"/>
      <c r="C310" s="56"/>
      <c r="D310" s="56"/>
      <c r="E310" s="56"/>
      <c r="F310" s="56"/>
      <c r="G310" s="49"/>
      <c r="H310" s="49"/>
      <c r="I310" s="49"/>
      <c r="J310" s="49"/>
      <c r="K310" s="49"/>
      <c r="L310" s="49"/>
    </row>
    <row r="311" spans="1:12">
      <c r="A311" s="50"/>
      <c r="B311" s="51"/>
      <c r="C311" s="51"/>
      <c r="D311" s="52"/>
      <c r="E311" s="52"/>
      <c r="F311" s="53">
        <v>43525</v>
      </c>
      <c r="G311" s="51"/>
      <c r="H311" s="51"/>
      <c r="I311" s="54"/>
      <c r="J311" s="54"/>
      <c r="K311" s="54"/>
      <c r="L311" s="54"/>
    </row>
    <row r="312" spans="1:12">
      <c r="A312" s="56"/>
      <c r="B312" s="56"/>
      <c r="C312" s="56"/>
      <c r="D312" s="56"/>
      <c r="E312" s="56"/>
      <c r="F312" s="56"/>
      <c r="G312" s="56"/>
      <c r="H312" s="56"/>
      <c r="I312" s="56"/>
      <c r="J312" s="57" t="s">
        <v>222</v>
      </c>
      <c r="K312" s="51"/>
      <c r="L312" s="82">
        <v>0.84</v>
      </c>
    </row>
    <row r="313" spans="1:12">
      <c r="A313" s="36">
        <v>43553</v>
      </c>
      <c r="B313" s="37" t="s">
        <v>194</v>
      </c>
      <c r="C313" s="38" t="s">
        <v>14</v>
      </c>
      <c r="D313" s="39">
        <v>2000</v>
      </c>
      <c r="E313" s="40">
        <v>1050</v>
      </c>
      <c r="F313" s="40">
        <v>1060</v>
      </c>
      <c r="G313" s="40">
        <v>0</v>
      </c>
      <c r="H313" s="37">
        <v>0</v>
      </c>
      <c r="I313" s="37">
        <f t="shared" ref="I313" si="350">(F313-E313)*D313</f>
        <v>20000</v>
      </c>
      <c r="J313" s="37">
        <v>0</v>
      </c>
      <c r="K313" s="37">
        <v>0</v>
      </c>
      <c r="L313" s="78">
        <f t="shared" ref="L313" si="351">I313+J313+K313</f>
        <v>20000</v>
      </c>
    </row>
    <row r="314" spans="1:12">
      <c r="A314" s="36">
        <v>43553</v>
      </c>
      <c r="B314" s="37" t="s">
        <v>210</v>
      </c>
      <c r="C314" s="38" t="s">
        <v>14</v>
      </c>
      <c r="D314" s="39">
        <v>5000</v>
      </c>
      <c r="E314" s="40">
        <v>104.25</v>
      </c>
      <c r="F314" s="40">
        <v>105.5</v>
      </c>
      <c r="G314" s="40">
        <v>107.5</v>
      </c>
      <c r="H314" s="37">
        <v>0</v>
      </c>
      <c r="I314" s="37">
        <f t="shared" ref="I314" si="352">(F314-E314)*D314</f>
        <v>6250</v>
      </c>
      <c r="J314" s="37">
        <f>SUM(G314-F314)*D314</f>
        <v>10000</v>
      </c>
      <c r="K314" s="37">
        <v>0</v>
      </c>
      <c r="L314" s="78">
        <f t="shared" ref="L314" si="353">I314+J314+K314</f>
        <v>16250</v>
      </c>
    </row>
    <row r="315" spans="1:12">
      <c r="A315" s="36">
        <v>43552</v>
      </c>
      <c r="B315" s="37" t="s">
        <v>209</v>
      </c>
      <c r="C315" s="38" t="s">
        <v>14</v>
      </c>
      <c r="D315" s="39">
        <v>5000</v>
      </c>
      <c r="E315" s="40">
        <v>97</v>
      </c>
      <c r="F315" s="40">
        <v>97.5</v>
      </c>
      <c r="G315" s="40">
        <v>0</v>
      </c>
      <c r="H315" s="37">
        <v>0</v>
      </c>
      <c r="I315" s="37">
        <f t="shared" ref="I315" si="354">(F315-E315)*D315</f>
        <v>2500</v>
      </c>
      <c r="J315" s="37">
        <v>0</v>
      </c>
      <c r="K315" s="37">
        <v>0</v>
      </c>
      <c r="L315" s="78">
        <f t="shared" ref="L315" si="355">I315+J315+K315</f>
        <v>2500</v>
      </c>
    </row>
    <row r="316" spans="1:12">
      <c r="A316" s="36">
        <v>43552</v>
      </c>
      <c r="B316" s="37" t="s">
        <v>208</v>
      </c>
      <c r="C316" s="38" t="s">
        <v>14</v>
      </c>
      <c r="D316" s="39">
        <v>2000</v>
      </c>
      <c r="E316" s="40">
        <v>1180</v>
      </c>
      <c r="F316" s="40">
        <v>1185</v>
      </c>
      <c r="G316" s="40">
        <v>0</v>
      </c>
      <c r="H316" s="37">
        <v>0</v>
      </c>
      <c r="I316" s="37">
        <f t="shared" ref="I316" si="356">(F316-E316)*D316</f>
        <v>10000</v>
      </c>
      <c r="J316" s="37">
        <v>0</v>
      </c>
      <c r="K316" s="37">
        <v>0</v>
      </c>
      <c r="L316" s="78">
        <f t="shared" ref="L316" si="357">I316+J316+K316</f>
        <v>10000</v>
      </c>
    </row>
    <row r="317" spans="1:12">
      <c r="A317" s="36">
        <v>43551</v>
      </c>
      <c r="B317" s="37" t="s">
        <v>204</v>
      </c>
      <c r="C317" s="38" t="s">
        <v>14</v>
      </c>
      <c r="D317" s="39">
        <v>2000</v>
      </c>
      <c r="E317" s="40">
        <v>1410</v>
      </c>
      <c r="F317" s="40">
        <v>1420</v>
      </c>
      <c r="G317" s="40">
        <v>1430</v>
      </c>
      <c r="H317" s="37">
        <v>1440</v>
      </c>
      <c r="I317" s="37">
        <f t="shared" ref="I317" si="358">(F317-E317)*D317</f>
        <v>20000</v>
      </c>
      <c r="J317" s="37">
        <f>SUM(G317-F317)*D317</f>
        <v>20000</v>
      </c>
      <c r="K317" s="37">
        <f>SUM(H317-G317)*D317</f>
        <v>20000</v>
      </c>
      <c r="L317" s="78">
        <f t="shared" ref="L317" si="359">I317+J317+K317</f>
        <v>60000</v>
      </c>
    </row>
    <row r="318" spans="1:12">
      <c r="A318" s="36">
        <v>43551</v>
      </c>
      <c r="B318" s="37" t="s">
        <v>201</v>
      </c>
      <c r="C318" s="38" t="s">
        <v>14</v>
      </c>
      <c r="D318" s="39">
        <v>2000</v>
      </c>
      <c r="E318" s="40">
        <v>990</v>
      </c>
      <c r="F318" s="40">
        <v>975</v>
      </c>
      <c r="G318" s="40">
        <v>0</v>
      </c>
      <c r="H318" s="37">
        <v>0</v>
      </c>
      <c r="I318" s="37">
        <f t="shared" ref="I318" si="360">(F318-E318)*D318</f>
        <v>-30000</v>
      </c>
      <c r="J318" s="37">
        <v>0</v>
      </c>
      <c r="K318" s="37">
        <f>SUM(H318-G318)*D318</f>
        <v>0</v>
      </c>
      <c r="L318" s="78">
        <f t="shared" ref="L318" si="361">I318+J318+K318</f>
        <v>-30000</v>
      </c>
    </row>
    <row r="319" spans="1:12">
      <c r="A319" s="36">
        <v>43550</v>
      </c>
      <c r="B319" s="37" t="s">
        <v>207</v>
      </c>
      <c r="C319" s="38" t="s">
        <v>14</v>
      </c>
      <c r="D319" s="39">
        <v>2000</v>
      </c>
      <c r="E319" s="40">
        <v>933.5</v>
      </c>
      <c r="F319" s="40">
        <v>943</v>
      </c>
      <c r="G319" s="40">
        <v>953</v>
      </c>
      <c r="H319" s="37">
        <v>963</v>
      </c>
      <c r="I319" s="37">
        <f t="shared" ref="I319" si="362">(F319-E319)*D319</f>
        <v>19000</v>
      </c>
      <c r="J319" s="37">
        <f>SUM(G319-F319)*D319</f>
        <v>20000</v>
      </c>
      <c r="K319" s="37">
        <f>SUM(H319-G319)*D319</f>
        <v>20000</v>
      </c>
      <c r="L319" s="78">
        <f t="shared" ref="L319" si="363">I319+J319+K319</f>
        <v>59000</v>
      </c>
    </row>
    <row r="320" spans="1:12">
      <c r="A320" s="36">
        <v>43549</v>
      </c>
      <c r="B320" s="37" t="s">
        <v>191</v>
      </c>
      <c r="C320" s="38" t="s">
        <v>14</v>
      </c>
      <c r="D320" s="39">
        <v>2000</v>
      </c>
      <c r="E320" s="40">
        <v>1205</v>
      </c>
      <c r="F320" s="40">
        <v>1208</v>
      </c>
      <c r="G320" s="40">
        <v>0</v>
      </c>
      <c r="H320" s="37">
        <v>0</v>
      </c>
      <c r="I320" s="37">
        <f t="shared" ref="I320:I321" si="364">(F320-E320)*D320</f>
        <v>6000</v>
      </c>
      <c r="J320" s="37">
        <v>0</v>
      </c>
      <c r="K320" s="37">
        <v>0</v>
      </c>
      <c r="L320" s="78">
        <f t="shared" ref="L320:L321" si="365">I320+J320+K320</f>
        <v>6000</v>
      </c>
    </row>
    <row r="321" spans="1:12">
      <c r="A321" s="36">
        <v>43546</v>
      </c>
      <c r="B321" s="37" t="s">
        <v>195</v>
      </c>
      <c r="C321" s="38" t="s">
        <v>14</v>
      </c>
      <c r="D321" s="39">
        <v>2000</v>
      </c>
      <c r="E321" s="40">
        <v>1430</v>
      </c>
      <c r="F321" s="40">
        <v>1435</v>
      </c>
      <c r="G321" s="40">
        <v>0</v>
      </c>
      <c r="H321" s="37">
        <v>0</v>
      </c>
      <c r="I321" s="37">
        <f t="shared" si="364"/>
        <v>10000</v>
      </c>
      <c r="J321" s="37">
        <v>0</v>
      </c>
      <c r="K321" s="37">
        <v>0</v>
      </c>
      <c r="L321" s="78">
        <f t="shared" si="365"/>
        <v>10000</v>
      </c>
    </row>
    <row r="322" spans="1:12">
      <c r="A322" s="36">
        <v>43544</v>
      </c>
      <c r="B322" s="37" t="s">
        <v>193</v>
      </c>
      <c r="C322" s="38" t="s">
        <v>14</v>
      </c>
      <c r="D322" s="39">
        <v>2000</v>
      </c>
      <c r="E322" s="40">
        <v>1340</v>
      </c>
      <c r="F322" s="40">
        <v>1350</v>
      </c>
      <c r="G322" s="40">
        <v>1360</v>
      </c>
      <c r="H322" s="37">
        <v>1370</v>
      </c>
      <c r="I322" s="37">
        <f t="shared" ref="I322" si="366">(F322-E322)*D322</f>
        <v>20000</v>
      </c>
      <c r="J322" s="37">
        <f>SUM(G322-F322)*D322</f>
        <v>20000</v>
      </c>
      <c r="K322" s="37">
        <f>SUM(H322-G322)*D322</f>
        <v>20000</v>
      </c>
      <c r="L322" s="78">
        <f t="shared" ref="L322" si="367">I322+J322+K322</f>
        <v>60000</v>
      </c>
    </row>
    <row r="323" spans="1:12">
      <c r="A323" s="36">
        <v>43543</v>
      </c>
      <c r="B323" s="37" t="s">
        <v>124</v>
      </c>
      <c r="C323" s="38" t="s">
        <v>14</v>
      </c>
      <c r="D323" s="39">
        <v>2000</v>
      </c>
      <c r="E323" s="40">
        <v>1560</v>
      </c>
      <c r="F323" s="40">
        <v>1570</v>
      </c>
      <c r="G323" s="40">
        <v>1578</v>
      </c>
      <c r="H323" s="37">
        <v>0</v>
      </c>
      <c r="I323" s="37">
        <f t="shared" ref="I323" si="368">(F323-E323)*D323</f>
        <v>20000</v>
      </c>
      <c r="J323" s="37">
        <f>SUM(G323-F323)*D323</f>
        <v>16000</v>
      </c>
      <c r="K323" s="37">
        <v>0</v>
      </c>
      <c r="L323" s="78">
        <f t="shared" ref="L323" si="369">I323+J323+K323</f>
        <v>36000</v>
      </c>
    </row>
    <row r="324" spans="1:12">
      <c r="A324" s="36">
        <v>43542</v>
      </c>
      <c r="B324" s="37" t="s">
        <v>201</v>
      </c>
      <c r="C324" s="38" t="s">
        <v>14</v>
      </c>
      <c r="D324" s="39">
        <v>2000</v>
      </c>
      <c r="E324" s="40">
        <v>980</v>
      </c>
      <c r="F324" s="40">
        <v>990</v>
      </c>
      <c r="G324" s="40">
        <v>1000</v>
      </c>
      <c r="H324" s="37">
        <v>0</v>
      </c>
      <c r="I324" s="37">
        <f t="shared" ref="I324" si="370">(F324-E324)*D324</f>
        <v>20000</v>
      </c>
      <c r="J324" s="37">
        <f>SUM(G324-F324)*D324</f>
        <v>20000</v>
      </c>
      <c r="K324" s="37">
        <v>0</v>
      </c>
      <c r="L324" s="78">
        <f t="shared" ref="L324" si="371">I324+J324+K324</f>
        <v>40000</v>
      </c>
    </row>
    <row r="325" spans="1:12">
      <c r="A325" s="36">
        <v>43542</v>
      </c>
      <c r="B325" s="37" t="s">
        <v>202</v>
      </c>
      <c r="C325" s="38" t="s">
        <v>14</v>
      </c>
      <c r="D325" s="39">
        <v>2000</v>
      </c>
      <c r="E325" s="40">
        <v>1660</v>
      </c>
      <c r="F325" s="40">
        <v>1670</v>
      </c>
      <c r="G325" s="40">
        <v>1680</v>
      </c>
      <c r="H325" s="37">
        <v>0</v>
      </c>
      <c r="I325" s="37">
        <f t="shared" ref="I325" si="372">(F325-E325)*D325</f>
        <v>20000</v>
      </c>
      <c r="J325" s="37">
        <f>SUM(G325-F325)*D325</f>
        <v>20000</v>
      </c>
      <c r="K325" s="37">
        <v>0</v>
      </c>
      <c r="L325" s="78">
        <f t="shared" ref="L325" si="373">I325+J325+K325</f>
        <v>40000</v>
      </c>
    </row>
    <row r="326" spans="1:12">
      <c r="A326" s="36">
        <v>43539</v>
      </c>
      <c r="B326" s="37" t="s">
        <v>205</v>
      </c>
      <c r="C326" s="38" t="s">
        <v>14</v>
      </c>
      <c r="D326" s="39">
        <v>2000</v>
      </c>
      <c r="E326" s="40">
        <v>975</v>
      </c>
      <c r="F326" s="40">
        <v>975</v>
      </c>
      <c r="G326" s="40">
        <v>0</v>
      </c>
      <c r="H326" s="37">
        <v>0</v>
      </c>
      <c r="I326" s="37">
        <v>0</v>
      </c>
      <c r="J326" s="37">
        <v>0</v>
      </c>
      <c r="K326" s="37">
        <v>0</v>
      </c>
      <c r="L326" s="78">
        <f t="shared" ref="L326" si="374">I326+J326+K326</f>
        <v>0</v>
      </c>
    </row>
    <row r="327" spans="1:12">
      <c r="A327" s="36">
        <v>43539</v>
      </c>
      <c r="B327" s="37" t="s">
        <v>206</v>
      </c>
      <c r="C327" s="38" t="s">
        <v>14</v>
      </c>
      <c r="D327" s="39">
        <v>100</v>
      </c>
      <c r="E327" s="40">
        <v>2555</v>
      </c>
      <c r="F327" s="40">
        <v>2555</v>
      </c>
      <c r="G327" s="40">
        <v>0</v>
      </c>
      <c r="H327" s="37">
        <v>0</v>
      </c>
      <c r="I327" s="37">
        <f t="shared" ref="I327:I328" si="375">(F327-E327)*D327</f>
        <v>0</v>
      </c>
      <c r="J327" s="37">
        <v>0</v>
      </c>
      <c r="K327" s="37">
        <v>0</v>
      </c>
      <c r="L327" s="78">
        <f t="shared" ref="L327" si="376">I327+J327+K327</f>
        <v>0</v>
      </c>
    </row>
    <row r="328" spans="1:12">
      <c r="A328" s="36">
        <v>43538</v>
      </c>
      <c r="B328" s="37" t="s">
        <v>142</v>
      </c>
      <c r="C328" s="38" t="s">
        <v>14</v>
      </c>
      <c r="D328" s="39">
        <v>2000</v>
      </c>
      <c r="E328" s="40">
        <v>1262</v>
      </c>
      <c r="F328" s="40">
        <v>1272</v>
      </c>
      <c r="G328" s="40">
        <v>0</v>
      </c>
      <c r="H328" s="37">
        <v>0</v>
      </c>
      <c r="I328" s="37">
        <f t="shared" si="375"/>
        <v>20000</v>
      </c>
      <c r="J328" s="37">
        <v>0</v>
      </c>
      <c r="K328" s="37">
        <f>SUM(H328-G328)*D328</f>
        <v>0</v>
      </c>
      <c r="L328" s="78">
        <f t="shared" ref="L328" si="377">I328+J328+K328</f>
        <v>20000</v>
      </c>
    </row>
    <row r="329" spans="1:12">
      <c r="A329" s="36">
        <v>43538</v>
      </c>
      <c r="B329" s="37" t="s">
        <v>204</v>
      </c>
      <c r="C329" s="38" t="s">
        <v>14</v>
      </c>
      <c r="D329" s="39">
        <v>2000</v>
      </c>
      <c r="E329" s="40">
        <v>1380</v>
      </c>
      <c r="F329" s="40">
        <v>1390</v>
      </c>
      <c r="G329" s="40">
        <v>0</v>
      </c>
      <c r="H329" s="37">
        <v>0</v>
      </c>
      <c r="I329" s="37">
        <f t="shared" ref="I329" si="378">(F329-E329)*D329</f>
        <v>20000</v>
      </c>
      <c r="J329" s="37">
        <v>0</v>
      </c>
      <c r="K329" s="37">
        <v>0</v>
      </c>
      <c r="L329" s="78">
        <f t="shared" ref="L329" si="379">I329+J329+K329</f>
        <v>20000</v>
      </c>
    </row>
    <row r="330" spans="1:12">
      <c r="A330" s="36">
        <v>43537</v>
      </c>
      <c r="B330" s="37" t="s">
        <v>201</v>
      </c>
      <c r="C330" s="38" t="s">
        <v>14</v>
      </c>
      <c r="D330" s="39">
        <v>2000</v>
      </c>
      <c r="E330" s="40">
        <v>926</v>
      </c>
      <c r="F330" s="40">
        <v>933</v>
      </c>
      <c r="G330" s="40">
        <v>946</v>
      </c>
      <c r="H330" s="37">
        <v>956</v>
      </c>
      <c r="I330" s="37">
        <f t="shared" ref="I330" si="380">(F330-E330)*D330</f>
        <v>14000</v>
      </c>
      <c r="J330" s="37">
        <f>SUM(G330-F330)*D330</f>
        <v>26000</v>
      </c>
      <c r="K330" s="37">
        <f>SUM(H330-G330)*D330</f>
        <v>20000</v>
      </c>
      <c r="L330" s="78">
        <f t="shared" ref="L330" si="381">I330+J330+K330</f>
        <v>60000</v>
      </c>
    </row>
    <row r="331" spans="1:12">
      <c r="A331" s="36">
        <v>43536</v>
      </c>
      <c r="B331" s="37" t="s">
        <v>203</v>
      </c>
      <c r="C331" s="38" t="s">
        <v>14</v>
      </c>
      <c r="D331" s="39">
        <v>2000</v>
      </c>
      <c r="E331" s="40">
        <v>1046</v>
      </c>
      <c r="F331" s="40">
        <v>1056</v>
      </c>
      <c r="G331" s="40">
        <v>1066</v>
      </c>
      <c r="H331" s="37">
        <v>1076</v>
      </c>
      <c r="I331" s="37">
        <f t="shared" ref="I331" si="382">(F331-E331)*D331</f>
        <v>20000</v>
      </c>
      <c r="J331" s="37">
        <f>SUM(G331-F331)*D331</f>
        <v>20000</v>
      </c>
      <c r="K331" s="37">
        <f>SUM(H331-G331)*D331</f>
        <v>20000</v>
      </c>
      <c r="L331" s="78">
        <f t="shared" ref="L331" si="383">I331+J331+K331</f>
        <v>60000</v>
      </c>
    </row>
    <row r="332" spans="1:12">
      <c r="A332" s="36">
        <v>43536</v>
      </c>
      <c r="B332" s="37" t="s">
        <v>193</v>
      </c>
      <c r="C332" s="38" t="s">
        <v>14</v>
      </c>
      <c r="D332" s="39">
        <v>2000</v>
      </c>
      <c r="E332" s="40">
        <v>1280</v>
      </c>
      <c r="F332" s="40">
        <v>1264</v>
      </c>
      <c r="G332" s="40">
        <v>0</v>
      </c>
      <c r="H332" s="37">
        <v>0</v>
      </c>
      <c r="I332" s="37">
        <f t="shared" ref="I332" si="384">(F332-E332)*D332</f>
        <v>-32000</v>
      </c>
      <c r="J332" s="37">
        <v>0</v>
      </c>
      <c r="K332" s="37">
        <v>0</v>
      </c>
      <c r="L332" s="78">
        <f t="shared" ref="L332" si="385">I332+J332+K332</f>
        <v>-32000</v>
      </c>
    </row>
    <row r="333" spans="1:12">
      <c r="A333" s="36">
        <v>43535</v>
      </c>
      <c r="B333" s="37" t="s">
        <v>199</v>
      </c>
      <c r="C333" s="38" t="s">
        <v>14</v>
      </c>
      <c r="D333" s="39">
        <v>2000</v>
      </c>
      <c r="E333" s="40">
        <v>1250</v>
      </c>
      <c r="F333" s="40">
        <v>1260</v>
      </c>
      <c r="G333" s="40">
        <v>0</v>
      </c>
      <c r="H333" s="37">
        <v>0</v>
      </c>
      <c r="I333" s="37">
        <f t="shared" ref="I333:I340" si="386">(F333-E333)*D333</f>
        <v>20000</v>
      </c>
      <c r="J333" s="37">
        <v>0</v>
      </c>
      <c r="K333" s="37">
        <v>0</v>
      </c>
      <c r="L333" s="78">
        <f t="shared" ref="L333:L340" si="387">I333+J333+K333</f>
        <v>20000</v>
      </c>
    </row>
    <row r="334" spans="1:12">
      <c r="A334" s="36">
        <v>43535</v>
      </c>
      <c r="B334" s="37" t="s">
        <v>200</v>
      </c>
      <c r="C334" s="38" t="s">
        <v>14</v>
      </c>
      <c r="D334" s="39">
        <v>2000</v>
      </c>
      <c r="E334" s="40">
        <v>817</v>
      </c>
      <c r="F334" s="40">
        <v>825</v>
      </c>
      <c r="G334" s="40">
        <v>0</v>
      </c>
      <c r="H334" s="37">
        <v>0</v>
      </c>
      <c r="I334" s="37">
        <f t="shared" si="386"/>
        <v>16000</v>
      </c>
      <c r="J334" s="37">
        <v>0</v>
      </c>
      <c r="K334" s="37">
        <v>0</v>
      </c>
      <c r="L334" s="78">
        <f t="shared" si="387"/>
        <v>16000</v>
      </c>
    </row>
    <row r="335" spans="1:12">
      <c r="A335" s="36">
        <v>43535</v>
      </c>
      <c r="B335" s="37" t="s">
        <v>201</v>
      </c>
      <c r="C335" s="38" t="s">
        <v>14</v>
      </c>
      <c r="D335" s="39">
        <v>2000</v>
      </c>
      <c r="E335" s="40">
        <v>914</v>
      </c>
      <c r="F335" s="40">
        <v>914</v>
      </c>
      <c r="G335" s="40">
        <v>0</v>
      </c>
      <c r="H335" s="37">
        <v>0</v>
      </c>
      <c r="I335" s="37">
        <f t="shared" si="386"/>
        <v>0</v>
      </c>
      <c r="J335" s="37">
        <v>0</v>
      </c>
      <c r="K335" s="37">
        <v>0</v>
      </c>
      <c r="L335" s="78">
        <f t="shared" si="387"/>
        <v>0</v>
      </c>
    </row>
    <row r="336" spans="1:12">
      <c r="A336" s="36">
        <v>43535</v>
      </c>
      <c r="B336" s="37" t="s">
        <v>202</v>
      </c>
      <c r="C336" s="38" t="s">
        <v>14</v>
      </c>
      <c r="D336" s="39">
        <v>2000</v>
      </c>
      <c r="E336" s="40">
        <v>1555</v>
      </c>
      <c r="F336" s="40">
        <v>1540</v>
      </c>
      <c r="G336" s="40">
        <v>0</v>
      </c>
      <c r="H336" s="37">
        <v>0</v>
      </c>
      <c r="I336" s="37">
        <f t="shared" si="386"/>
        <v>-30000</v>
      </c>
      <c r="J336" s="37">
        <v>0</v>
      </c>
      <c r="K336" s="37">
        <v>0</v>
      </c>
      <c r="L336" s="78">
        <f t="shared" si="387"/>
        <v>-30000</v>
      </c>
    </row>
    <row r="337" spans="1:12">
      <c r="A337" s="36">
        <v>43532</v>
      </c>
      <c r="B337" s="37" t="s">
        <v>108</v>
      </c>
      <c r="C337" s="38" t="s">
        <v>14</v>
      </c>
      <c r="D337" s="39">
        <v>4000</v>
      </c>
      <c r="E337" s="40">
        <v>100.6</v>
      </c>
      <c r="F337" s="40">
        <v>101.5</v>
      </c>
      <c r="G337" s="40">
        <v>0</v>
      </c>
      <c r="H337" s="37">
        <v>0</v>
      </c>
      <c r="I337" s="37">
        <f t="shared" si="386"/>
        <v>3600.0000000000227</v>
      </c>
      <c r="J337" s="37">
        <v>0</v>
      </c>
      <c r="K337" s="37">
        <v>0</v>
      </c>
      <c r="L337" s="78">
        <f t="shared" si="387"/>
        <v>3600.0000000000227</v>
      </c>
    </row>
    <row r="338" spans="1:12">
      <c r="A338" s="36">
        <v>43532</v>
      </c>
      <c r="B338" s="37" t="s">
        <v>193</v>
      </c>
      <c r="C338" s="38" t="s">
        <v>14</v>
      </c>
      <c r="D338" s="39">
        <v>2000</v>
      </c>
      <c r="E338" s="40">
        <v>1040</v>
      </c>
      <c r="F338" s="40">
        <v>1050</v>
      </c>
      <c r="G338" s="40">
        <v>0</v>
      </c>
      <c r="H338" s="37">
        <v>0</v>
      </c>
      <c r="I338" s="37">
        <f t="shared" si="386"/>
        <v>20000</v>
      </c>
      <c r="J338" s="37">
        <v>0</v>
      </c>
      <c r="K338" s="37">
        <v>0</v>
      </c>
      <c r="L338" s="78">
        <f t="shared" si="387"/>
        <v>20000</v>
      </c>
    </row>
    <row r="339" spans="1:12">
      <c r="A339" s="36">
        <v>43531</v>
      </c>
      <c r="B339" s="37" t="s">
        <v>198</v>
      </c>
      <c r="C339" s="38" t="s">
        <v>14</v>
      </c>
      <c r="D339" s="39">
        <v>2000</v>
      </c>
      <c r="E339" s="40">
        <v>790</v>
      </c>
      <c r="F339" s="40">
        <v>780</v>
      </c>
      <c r="G339" s="40">
        <v>0</v>
      </c>
      <c r="H339" s="37">
        <v>0</v>
      </c>
      <c r="I339" s="37">
        <f t="shared" si="386"/>
        <v>-20000</v>
      </c>
      <c r="J339" s="37">
        <v>0</v>
      </c>
      <c r="K339" s="37">
        <v>0</v>
      </c>
      <c r="L339" s="78">
        <f t="shared" si="387"/>
        <v>-20000</v>
      </c>
    </row>
    <row r="340" spans="1:12">
      <c r="A340" s="36">
        <v>43530</v>
      </c>
      <c r="B340" s="37" t="s">
        <v>195</v>
      </c>
      <c r="C340" s="38" t="s">
        <v>14</v>
      </c>
      <c r="D340" s="39">
        <v>2000</v>
      </c>
      <c r="E340" s="40">
        <v>1297</v>
      </c>
      <c r="F340" s="40">
        <v>1307</v>
      </c>
      <c r="G340" s="40">
        <v>1317</v>
      </c>
      <c r="H340" s="37">
        <v>1327</v>
      </c>
      <c r="I340" s="37">
        <f t="shared" si="386"/>
        <v>20000</v>
      </c>
      <c r="J340" s="37">
        <f>SUM(G340-F340)*D340</f>
        <v>20000</v>
      </c>
      <c r="K340" s="37">
        <f>SUM(H340-G340)*D340</f>
        <v>20000</v>
      </c>
      <c r="L340" s="78">
        <f t="shared" si="387"/>
        <v>60000</v>
      </c>
    </row>
    <row r="341" spans="1:12">
      <c r="A341" s="36">
        <v>43529</v>
      </c>
      <c r="B341" s="37" t="s">
        <v>193</v>
      </c>
      <c r="C341" s="38" t="s">
        <v>14</v>
      </c>
      <c r="D341" s="39">
        <v>2000</v>
      </c>
      <c r="E341" s="40">
        <v>1143</v>
      </c>
      <c r="F341" s="40">
        <v>1153</v>
      </c>
      <c r="G341" s="40">
        <v>1163</v>
      </c>
      <c r="H341" s="37">
        <v>1173</v>
      </c>
      <c r="I341" s="37">
        <f>(F341-E341)*D341</f>
        <v>20000</v>
      </c>
      <c r="J341" s="37">
        <f>SUM(G341-F341)*D341</f>
        <v>20000</v>
      </c>
      <c r="K341" s="37">
        <f>SUM(H341-G341)*D341</f>
        <v>20000</v>
      </c>
      <c r="L341" s="78">
        <f>I341+J341+K341</f>
        <v>60000</v>
      </c>
    </row>
    <row r="342" spans="1:12">
      <c r="A342" s="36">
        <v>43529</v>
      </c>
      <c r="B342" s="37" t="s">
        <v>194</v>
      </c>
      <c r="C342" s="38" t="s">
        <v>14</v>
      </c>
      <c r="D342" s="39">
        <v>2000</v>
      </c>
      <c r="E342" s="40">
        <v>11000</v>
      </c>
      <c r="F342" s="40">
        <v>0</v>
      </c>
      <c r="G342" s="40">
        <v>0</v>
      </c>
      <c r="H342" s="37">
        <v>0</v>
      </c>
      <c r="I342" s="37">
        <v>0</v>
      </c>
      <c r="J342" s="37">
        <f>SUM(G342-F342)*D342</f>
        <v>0</v>
      </c>
      <c r="K342" s="37">
        <f>SUM(H342-G342)*D342</f>
        <v>0</v>
      </c>
      <c r="L342" s="78">
        <f>I342+J342+K342</f>
        <v>0</v>
      </c>
    </row>
    <row r="343" spans="1:12">
      <c r="A343" s="58"/>
      <c r="B343" s="58"/>
      <c r="C343" s="58"/>
      <c r="D343" s="58"/>
      <c r="E343" s="58"/>
      <c r="F343" s="58"/>
      <c r="G343" s="58"/>
      <c r="H343" s="58" t="s">
        <v>192</v>
      </c>
      <c r="I343" s="59">
        <f>SUM(I5:I342)</f>
        <v>2895650</v>
      </c>
      <c r="J343" s="58"/>
      <c r="K343" s="58" t="s">
        <v>93</v>
      </c>
      <c r="L343" s="59">
        <f>SUM(L5:L342)</f>
        <v>4850650.84</v>
      </c>
    </row>
    <row r="344" spans="1:12">
      <c r="A344" s="36"/>
      <c r="B344" s="37"/>
      <c r="C344" s="38"/>
      <c r="D344" s="39"/>
      <c r="E344" s="40"/>
      <c r="F344" s="40"/>
      <c r="G344" s="40"/>
      <c r="H344" s="37"/>
      <c r="I344" s="37"/>
      <c r="J344" s="37"/>
      <c r="K344" s="37"/>
      <c r="L344" s="78"/>
    </row>
    <row r="345" spans="1:12">
      <c r="A345" s="50"/>
      <c r="B345" s="51"/>
      <c r="C345" s="51"/>
      <c r="D345" s="52"/>
      <c r="E345" s="52"/>
      <c r="F345" s="53">
        <v>43497</v>
      </c>
      <c r="G345" s="51"/>
      <c r="H345" s="51"/>
      <c r="I345" s="54"/>
      <c r="J345" s="54"/>
      <c r="K345" s="54"/>
      <c r="L345" s="54"/>
    </row>
    <row r="346" spans="1:12">
      <c r="A346" s="56"/>
      <c r="B346" s="56"/>
      <c r="C346" s="56"/>
      <c r="D346" s="56"/>
      <c r="E346" s="56"/>
      <c r="F346" s="56"/>
      <c r="G346" s="56"/>
      <c r="H346" s="56"/>
      <c r="I346" s="56"/>
      <c r="J346" s="57" t="s">
        <v>222</v>
      </c>
      <c r="K346" s="51"/>
      <c r="L346" s="82">
        <v>0.83</v>
      </c>
    </row>
    <row r="347" spans="1:12">
      <c r="A347" s="36">
        <v>43524</v>
      </c>
      <c r="B347" s="37" t="s">
        <v>189</v>
      </c>
      <c r="C347" s="38" t="s">
        <v>14</v>
      </c>
      <c r="D347" s="39">
        <v>4000</v>
      </c>
      <c r="E347" s="40">
        <v>172</v>
      </c>
      <c r="F347" s="40">
        <v>174</v>
      </c>
      <c r="G347" s="40">
        <v>0</v>
      </c>
      <c r="H347" s="37">
        <v>0</v>
      </c>
      <c r="I347" s="37">
        <f>(F347-E347)*D347</f>
        <v>8000</v>
      </c>
      <c r="J347" s="37">
        <v>0</v>
      </c>
      <c r="K347" s="37">
        <v>0</v>
      </c>
      <c r="L347" s="78">
        <f>I347+J347+K347</f>
        <v>8000</v>
      </c>
    </row>
    <row r="348" spans="1:12">
      <c r="A348" s="36">
        <v>43524</v>
      </c>
      <c r="B348" s="37" t="s">
        <v>191</v>
      </c>
      <c r="C348" s="38" t="s">
        <v>14</v>
      </c>
      <c r="D348" s="39">
        <v>2000</v>
      </c>
      <c r="E348" s="40">
        <v>1140</v>
      </c>
      <c r="F348" s="40">
        <v>1142</v>
      </c>
      <c r="G348" s="40">
        <v>0</v>
      </c>
      <c r="H348" s="37">
        <v>0</v>
      </c>
      <c r="I348" s="37">
        <f>(F348-E348)*D348</f>
        <v>4000</v>
      </c>
      <c r="J348" s="37">
        <v>0</v>
      </c>
      <c r="K348" s="37">
        <v>0</v>
      </c>
      <c r="L348" s="78">
        <f>I348+J348+K348</f>
        <v>4000</v>
      </c>
    </row>
    <row r="349" spans="1:12">
      <c r="A349" s="36">
        <v>43522</v>
      </c>
      <c r="B349" s="37" t="s">
        <v>191</v>
      </c>
      <c r="C349" s="38" t="s">
        <v>14</v>
      </c>
      <c r="D349" s="39">
        <v>2000</v>
      </c>
      <c r="E349" s="40">
        <v>1100</v>
      </c>
      <c r="F349" s="40">
        <v>1115</v>
      </c>
      <c r="G349" s="40">
        <v>1125</v>
      </c>
      <c r="H349" s="37">
        <v>0</v>
      </c>
      <c r="I349" s="37">
        <f>(F349-E349)*D349</f>
        <v>30000</v>
      </c>
      <c r="J349" s="37">
        <f>SUM(G349-F349)*D349</f>
        <v>20000</v>
      </c>
      <c r="K349" s="37">
        <v>0</v>
      </c>
      <c r="L349" s="78">
        <f>I349+J349+K349</f>
        <v>50000</v>
      </c>
    </row>
    <row r="350" spans="1:12">
      <c r="A350" s="83">
        <v>43511</v>
      </c>
      <c r="B350" s="49" t="s">
        <v>65</v>
      </c>
      <c r="C350" s="84" t="s">
        <v>12</v>
      </c>
      <c r="D350" s="85">
        <v>2000</v>
      </c>
      <c r="E350" s="37">
        <v>350.1</v>
      </c>
      <c r="F350" s="37">
        <v>348.75</v>
      </c>
      <c r="G350" s="37">
        <v>0</v>
      </c>
      <c r="H350" s="86">
        <v>0</v>
      </c>
      <c r="I350" s="86">
        <f>SUM(E350-F350)*D350</f>
        <v>2700.0000000000455</v>
      </c>
      <c r="J350" s="87"/>
      <c r="K350" s="37">
        <v>0</v>
      </c>
      <c r="L350" s="88">
        <f t="shared" ref="L350:L353" si="388">SUM(I350:J350)</f>
        <v>2700.0000000000455</v>
      </c>
    </row>
    <row r="351" spans="1:12">
      <c r="A351" s="83">
        <v>43509</v>
      </c>
      <c r="B351" s="49" t="s">
        <v>77</v>
      </c>
      <c r="C351" s="84" t="s">
        <v>12</v>
      </c>
      <c r="D351" s="85">
        <v>4000</v>
      </c>
      <c r="E351" s="37">
        <v>224.8</v>
      </c>
      <c r="F351" s="37">
        <v>221.4</v>
      </c>
      <c r="G351" s="37">
        <v>0</v>
      </c>
      <c r="H351" s="86">
        <v>0</v>
      </c>
      <c r="I351" s="86">
        <f t="shared" ref="I351:I353" si="389">SUM(E351-F351)*D351</f>
        <v>13600.000000000022</v>
      </c>
      <c r="J351" s="87"/>
      <c r="K351" s="37">
        <v>0</v>
      </c>
      <c r="L351" s="88">
        <f t="shared" si="388"/>
        <v>13600.000000000022</v>
      </c>
    </row>
    <row r="352" spans="1:12">
      <c r="A352" s="83">
        <v>43508</v>
      </c>
      <c r="B352" s="49" t="s">
        <v>146</v>
      </c>
      <c r="C352" s="84" t="s">
        <v>12</v>
      </c>
      <c r="D352" s="85">
        <v>1000</v>
      </c>
      <c r="E352" s="37">
        <v>1441.8</v>
      </c>
      <c r="F352" s="37">
        <v>1443.95</v>
      </c>
      <c r="G352" s="37">
        <v>0</v>
      </c>
      <c r="H352" s="86">
        <v>0</v>
      </c>
      <c r="I352" s="86">
        <f t="shared" si="389"/>
        <v>-2150.0000000000909</v>
      </c>
      <c r="J352" s="87"/>
      <c r="K352" s="37">
        <v>0</v>
      </c>
      <c r="L352" s="88">
        <f t="shared" si="388"/>
        <v>-2150.0000000000909</v>
      </c>
    </row>
    <row r="353" spans="1:12">
      <c r="A353" s="83">
        <v>43507</v>
      </c>
      <c r="B353" s="49" t="s">
        <v>121</v>
      </c>
      <c r="C353" s="84" t="s">
        <v>12</v>
      </c>
      <c r="D353" s="85">
        <v>1000</v>
      </c>
      <c r="E353" s="37">
        <v>516.54999999999995</v>
      </c>
      <c r="F353" s="37">
        <v>508.8</v>
      </c>
      <c r="G353" s="37">
        <v>0</v>
      </c>
      <c r="H353" s="86">
        <v>0</v>
      </c>
      <c r="I353" s="86">
        <f t="shared" si="389"/>
        <v>7749.9999999999436</v>
      </c>
      <c r="J353" s="87"/>
      <c r="K353" s="37">
        <v>0</v>
      </c>
      <c r="L353" s="88">
        <f t="shared" si="388"/>
        <v>7749.9999999999436</v>
      </c>
    </row>
    <row r="354" spans="1:12">
      <c r="A354" s="56"/>
      <c r="B354" s="56"/>
      <c r="C354" s="56"/>
      <c r="D354" s="56"/>
      <c r="E354" s="56"/>
      <c r="F354" s="56"/>
      <c r="G354" s="56"/>
      <c r="H354" s="56"/>
      <c r="I354" s="56"/>
      <c r="J354" s="56"/>
      <c r="K354" s="56"/>
      <c r="L354" s="56"/>
    </row>
    <row r="355" spans="1:12">
      <c r="A355" s="58"/>
      <c r="B355" s="58"/>
      <c r="C355" s="58"/>
      <c r="D355" s="58"/>
      <c r="E355" s="58"/>
      <c r="F355" s="58"/>
      <c r="G355" s="58"/>
      <c r="H355" s="58" t="s">
        <v>192</v>
      </c>
      <c r="I355" s="59">
        <f>SUM(I347:I353)</f>
        <v>63899.999999999913</v>
      </c>
      <c r="J355" s="58"/>
      <c r="K355" s="58" t="s">
        <v>93</v>
      </c>
      <c r="L355" s="59">
        <f>SUM(L347:L353)</f>
        <v>83899.999999999913</v>
      </c>
    </row>
    <row r="356" spans="1:12">
      <c r="A356" s="56"/>
      <c r="B356" s="56"/>
      <c r="C356" s="56"/>
      <c r="D356" s="56"/>
      <c r="E356" s="56"/>
      <c r="F356" s="56"/>
      <c r="G356" s="56"/>
      <c r="H356" s="56"/>
      <c r="I356" s="56"/>
      <c r="J356" s="56"/>
      <c r="K356" s="56"/>
      <c r="L356" s="56"/>
    </row>
    <row r="357" spans="1:12">
      <c r="A357" s="50"/>
      <c r="B357" s="51"/>
      <c r="C357" s="51"/>
      <c r="D357" s="52"/>
      <c r="E357" s="52"/>
      <c r="F357" s="53">
        <v>43466</v>
      </c>
      <c r="G357" s="51"/>
      <c r="H357" s="51"/>
      <c r="I357" s="54"/>
      <c r="J357" s="54"/>
      <c r="K357" s="54"/>
      <c r="L357" s="54"/>
    </row>
    <row r="358" spans="1:12">
      <c r="A358" s="56"/>
      <c r="B358" s="56"/>
      <c r="C358" s="56"/>
      <c r="D358" s="56"/>
      <c r="E358" s="56"/>
      <c r="F358" s="56"/>
      <c r="G358" s="56"/>
      <c r="H358" s="56"/>
      <c r="I358" s="56"/>
      <c r="J358" s="57" t="s">
        <v>222</v>
      </c>
      <c r="K358" s="51"/>
      <c r="L358" s="82">
        <v>0.64</v>
      </c>
    </row>
    <row r="359" spans="1:12">
      <c r="A359" s="60">
        <v>43496</v>
      </c>
      <c r="B359" s="61" t="s">
        <v>172</v>
      </c>
      <c r="C359" s="62">
        <v>22346</v>
      </c>
      <c r="D359" s="61" t="s">
        <v>14</v>
      </c>
      <c r="E359" s="63">
        <v>44.75</v>
      </c>
      <c r="F359" s="63">
        <v>45.4</v>
      </c>
      <c r="G359" s="63"/>
      <c r="H359" s="64">
        <f t="shared" ref="H359:H383" si="390">(IF(D359="SHORT",E359-F359,IF(D359="LONG",F359-E359)))*C359</f>
        <v>14524.899999999969</v>
      </c>
      <c r="I359" s="65"/>
      <c r="J359" s="66">
        <f t="shared" ref="J359:J383" si="391">(H359+I359)/C359</f>
        <v>0.64999999999999858</v>
      </c>
      <c r="K359" s="67">
        <f t="shared" ref="K359:K383" si="392">SUM(H359:I359)</f>
        <v>14524.899999999969</v>
      </c>
      <c r="L359" s="56"/>
    </row>
    <row r="360" spans="1:12">
      <c r="A360" s="60">
        <v>43495</v>
      </c>
      <c r="B360" s="61" t="s">
        <v>152</v>
      </c>
      <c r="C360" s="62">
        <v>4426</v>
      </c>
      <c r="D360" s="61" t="s">
        <v>12</v>
      </c>
      <c r="E360" s="63">
        <v>225.9</v>
      </c>
      <c r="F360" s="63">
        <v>224.65</v>
      </c>
      <c r="G360" s="63"/>
      <c r="H360" s="64">
        <f t="shared" si="390"/>
        <v>5532.5</v>
      </c>
      <c r="I360" s="65"/>
      <c r="J360" s="66">
        <f t="shared" si="391"/>
        <v>1.25</v>
      </c>
      <c r="K360" s="67">
        <f t="shared" si="392"/>
        <v>5532.5</v>
      </c>
      <c r="L360" s="56"/>
    </row>
    <row r="361" spans="1:12">
      <c r="A361" s="60">
        <v>43489</v>
      </c>
      <c r="B361" s="61" t="s">
        <v>121</v>
      </c>
      <c r="C361" s="62">
        <v>1842</v>
      </c>
      <c r="D361" s="61" t="s">
        <v>12</v>
      </c>
      <c r="E361" s="63">
        <v>542.75</v>
      </c>
      <c r="F361" s="63">
        <v>539.70000000000005</v>
      </c>
      <c r="G361" s="63"/>
      <c r="H361" s="64">
        <f t="shared" si="390"/>
        <v>5618.0999999999167</v>
      </c>
      <c r="I361" s="65"/>
      <c r="J361" s="66">
        <f t="shared" si="391"/>
        <v>3.049999999999955</v>
      </c>
      <c r="K361" s="67">
        <f t="shared" si="392"/>
        <v>5618.0999999999167</v>
      </c>
      <c r="L361" s="56"/>
    </row>
    <row r="362" spans="1:12">
      <c r="A362" s="60">
        <v>43489</v>
      </c>
      <c r="B362" s="61" t="s">
        <v>27</v>
      </c>
      <c r="C362" s="62">
        <v>753</v>
      </c>
      <c r="D362" s="61" t="s">
        <v>12</v>
      </c>
      <c r="E362" s="63">
        <v>1326.8</v>
      </c>
      <c r="F362" s="63">
        <v>1314.55</v>
      </c>
      <c r="G362" s="63"/>
      <c r="H362" s="64">
        <f t="shared" si="390"/>
        <v>9224.25</v>
      </c>
      <c r="I362" s="65"/>
      <c r="J362" s="66">
        <f t="shared" si="391"/>
        <v>12.25</v>
      </c>
      <c r="K362" s="67">
        <f t="shared" si="392"/>
        <v>9224.25</v>
      </c>
      <c r="L362" s="56"/>
    </row>
    <row r="363" spans="1:12">
      <c r="A363" s="60">
        <v>43489</v>
      </c>
      <c r="B363" s="61" t="s">
        <v>170</v>
      </c>
      <c r="C363" s="62">
        <v>16366</v>
      </c>
      <c r="D363" s="61" t="s">
        <v>12</v>
      </c>
      <c r="E363" s="63">
        <v>61.1</v>
      </c>
      <c r="F363" s="63">
        <v>61.75</v>
      </c>
      <c r="G363" s="63"/>
      <c r="H363" s="64">
        <f t="shared" si="390"/>
        <v>-10637.899999999976</v>
      </c>
      <c r="I363" s="65"/>
      <c r="J363" s="66">
        <f t="shared" si="391"/>
        <v>-0.64999999999999858</v>
      </c>
      <c r="K363" s="67">
        <f t="shared" si="392"/>
        <v>-10637.899999999976</v>
      </c>
      <c r="L363" s="56"/>
    </row>
    <row r="364" spans="1:12">
      <c r="A364" s="60">
        <v>43488</v>
      </c>
      <c r="B364" s="61" t="s">
        <v>20</v>
      </c>
      <c r="C364" s="62">
        <v>6250</v>
      </c>
      <c r="D364" s="61" t="s">
        <v>12</v>
      </c>
      <c r="E364" s="63">
        <v>160</v>
      </c>
      <c r="F364" s="63">
        <v>157.6</v>
      </c>
      <c r="G364" s="63"/>
      <c r="H364" s="64">
        <f t="shared" si="390"/>
        <v>15000.000000000036</v>
      </c>
      <c r="I364" s="65"/>
      <c r="J364" s="66">
        <f t="shared" si="391"/>
        <v>2.4000000000000057</v>
      </c>
      <c r="K364" s="67">
        <f t="shared" si="392"/>
        <v>15000.000000000036</v>
      </c>
      <c r="L364" s="56"/>
    </row>
    <row r="365" spans="1:12">
      <c r="A365" s="68">
        <v>43487</v>
      </c>
      <c r="B365" s="69" t="s">
        <v>38</v>
      </c>
      <c r="C365" s="70">
        <v>1942</v>
      </c>
      <c r="D365" s="69" t="s">
        <v>14</v>
      </c>
      <c r="E365" s="71">
        <v>514.9</v>
      </c>
      <c r="F365" s="71">
        <v>522.6</v>
      </c>
      <c r="G365" s="71">
        <v>531.79999999999995</v>
      </c>
      <c r="H365" s="72">
        <f t="shared" si="390"/>
        <v>14953.400000000089</v>
      </c>
      <c r="I365" s="73">
        <f t="shared" ref="I365" si="393">(IF(D365="SHORT",IF(H365="",0,F365-G365),IF(H365="",0,G365-F365)))*C365</f>
        <v>17866.399999999867</v>
      </c>
      <c r="J365" s="74">
        <f t="shared" si="391"/>
        <v>16.899999999999977</v>
      </c>
      <c r="K365" s="75">
        <f t="shared" si="392"/>
        <v>32819.799999999959</v>
      </c>
      <c r="L365" s="56"/>
    </row>
    <row r="366" spans="1:12">
      <c r="A366" s="60">
        <v>43487</v>
      </c>
      <c r="B366" s="61" t="s">
        <v>171</v>
      </c>
      <c r="C366" s="62">
        <v>2096</v>
      </c>
      <c r="D366" s="61" t="s">
        <v>12</v>
      </c>
      <c r="E366" s="63">
        <v>477</v>
      </c>
      <c r="F366" s="63">
        <v>481.8</v>
      </c>
      <c r="G366" s="63"/>
      <c r="H366" s="64">
        <f t="shared" si="390"/>
        <v>-10060.800000000025</v>
      </c>
      <c r="I366" s="65"/>
      <c r="J366" s="66">
        <f t="shared" si="391"/>
        <v>-4.8000000000000114</v>
      </c>
      <c r="K366" s="67">
        <f t="shared" si="392"/>
        <v>-10060.800000000025</v>
      </c>
      <c r="L366" s="56"/>
    </row>
    <row r="367" spans="1:12">
      <c r="A367" s="60">
        <v>43486</v>
      </c>
      <c r="B367" s="61" t="s">
        <v>31</v>
      </c>
      <c r="C367" s="62">
        <v>3049</v>
      </c>
      <c r="D367" s="61" t="s">
        <v>14</v>
      </c>
      <c r="E367" s="63">
        <v>327.95</v>
      </c>
      <c r="F367" s="63">
        <v>332.85</v>
      </c>
      <c r="G367" s="63"/>
      <c r="H367" s="64">
        <f t="shared" si="390"/>
        <v>14940.100000000104</v>
      </c>
      <c r="I367" s="65"/>
      <c r="J367" s="66">
        <f t="shared" si="391"/>
        <v>4.9000000000000341</v>
      </c>
      <c r="K367" s="67">
        <f t="shared" si="392"/>
        <v>14940.100000000104</v>
      </c>
      <c r="L367" s="56"/>
    </row>
    <row r="368" spans="1:12">
      <c r="A368" s="60">
        <v>43483</v>
      </c>
      <c r="B368" s="61" t="s">
        <v>169</v>
      </c>
      <c r="C368" s="62">
        <v>1365</v>
      </c>
      <c r="D368" s="61" t="s">
        <v>12</v>
      </c>
      <c r="E368" s="63">
        <v>732.15</v>
      </c>
      <c r="F368" s="63">
        <v>729</v>
      </c>
      <c r="G368" s="63"/>
      <c r="H368" s="64">
        <f t="shared" si="390"/>
        <v>4299.7499999999691</v>
      </c>
      <c r="I368" s="65"/>
      <c r="J368" s="66">
        <f t="shared" si="391"/>
        <v>3.1499999999999773</v>
      </c>
      <c r="K368" s="67">
        <f t="shared" si="392"/>
        <v>4299.7499999999691</v>
      </c>
      <c r="L368" s="56"/>
    </row>
    <row r="369" spans="1:12">
      <c r="A369" s="60">
        <v>43482</v>
      </c>
      <c r="B369" s="61" t="s">
        <v>168</v>
      </c>
      <c r="C369" s="62">
        <v>2105</v>
      </c>
      <c r="D369" s="61" t="s">
        <v>12</v>
      </c>
      <c r="E369" s="63">
        <v>475</v>
      </c>
      <c r="F369" s="63">
        <v>470.75</v>
      </c>
      <c r="G369" s="63"/>
      <c r="H369" s="64">
        <f t="shared" si="390"/>
        <v>8946.25</v>
      </c>
      <c r="I369" s="65"/>
      <c r="J369" s="66">
        <f t="shared" si="391"/>
        <v>4.25</v>
      </c>
      <c r="K369" s="67">
        <f t="shared" si="392"/>
        <v>8946.25</v>
      </c>
      <c r="L369" s="56"/>
    </row>
    <row r="370" spans="1:12">
      <c r="A370" s="60">
        <v>43482</v>
      </c>
      <c r="B370" s="61" t="s">
        <v>167</v>
      </c>
      <c r="C370" s="62">
        <v>3443</v>
      </c>
      <c r="D370" s="61" t="s">
        <v>12</v>
      </c>
      <c r="E370" s="63">
        <v>290.39999999999998</v>
      </c>
      <c r="F370" s="63">
        <v>286.05</v>
      </c>
      <c r="G370" s="63"/>
      <c r="H370" s="64">
        <f t="shared" si="390"/>
        <v>14977.049999999883</v>
      </c>
      <c r="I370" s="65"/>
      <c r="J370" s="66">
        <f t="shared" si="391"/>
        <v>4.3499999999999659</v>
      </c>
      <c r="K370" s="67">
        <f t="shared" si="392"/>
        <v>14977.049999999883</v>
      </c>
      <c r="L370" s="56"/>
    </row>
    <row r="371" spans="1:12">
      <c r="A371" s="60">
        <v>43481</v>
      </c>
      <c r="B371" s="61" t="s">
        <v>109</v>
      </c>
      <c r="C371" s="62">
        <v>862</v>
      </c>
      <c r="D371" s="61" t="s">
        <v>14</v>
      </c>
      <c r="E371" s="63">
        <v>1159.5</v>
      </c>
      <c r="F371" s="63">
        <v>1164</v>
      </c>
      <c r="G371" s="63"/>
      <c r="H371" s="64">
        <f t="shared" si="390"/>
        <v>3879</v>
      </c>
      <c r="I371" s="65"/>
      <c r="J371" s="66">
        <f t="shared" si="391"/>
        <v>4.5</v>
      </c>
      <c r="K371" s="67">
        <f t="shared" si="392"/>
        <v>3879</v>
      </c>
      <c r="L371" s="56"/>
    </row>
    <row r="372" spans="1:12">
      <c r="A372" s="60">
        <v>43480</v>
      </c>
      <c r="B372" s="61" t="s">
        <v>133</v>
      </c>
      <c r="C372" s="62">
        <v>5730</v>
      </c>
      <c r="D372" s="61" t="s">
        <v>14</v>
      </c>
      <c r="E372" s="63">
        <v>174.5</v>
      </c>
      <c r="F372" s="63">
        <v>175</v>
      </c>
      <c r="G372" s="63"/>
      <c r="H372" s="64">
        <f t="shared" si="390"/>
        <v>2865</v>
      </c>
      <c r="I372" s="65"/>
      <c r="J372" s="66">
        <f t="shared" si="391"/>
        <v>0.5</v>
      </c>
      <c r="K372" s="67">
        <f t="shared" si="392"/>
        <v>2865</v>
      </c>
      <c r="L372" s="56"/>
    </row>
    <row r="373" spans="1:12">
      <c r="A373" s="60">
        <v>43479</v>
      </c>
      <c r="B373" s="61" t="s">
        <v>166</v>
      </c>
      <c r="C373" s="62">
        <v>657</v>
      </c>
      <c r="D373" s="61" t="s">
        <v>12</v>
      </c>
      <c r="E373" s="63">
        <v>1519.85</v>
      </c>
      <c r="F373" s="63">
        <v>1512</v>
      </c>
      <c r="G373" s="63"/>
      <c r="H373" s="64">
        <f t="shared" si="390"/>
        <v>5157.4499999999407</v>
      </c>
      <c r="I373" s="65"/>
      <c r="J373" s="66">
        <f t="shared" si="391"/>
        <v>7.8499999999999099</v>
      </c>
      <c r="K373" s="67">
        <f t="shared" si="392"/>
        <v>5157.4499999999407</v>
      </c>
      <c r="L373" s="56"/>
    </row>
    <row r="374" spans="1:12">
      <c r="A374" s="60">
        <v>43479</v>
      </c>
      <c r="B374" s="61" t="s">
        <v>165</v>
      </c>
      <c r="C374" s="62">
        <v>15974</v>
      </c>
      <c r="D374" s="61" t="s">
        <v>12</v>
      </c>
      <c r="E374" s="63">
        <v>62.6</v>
      </c>
      <c r="F374" s="63">
        <v>63.25</v>
      </c>
      <c r="G374" s="63"/>
      <c r="H374" s="64">
        <f t="shared" si="390"/>
        <v>-10383.099999999977</v>
      </c>
      <c r="I374" s="65"/>
      <c r="J374" s="66">
        <f t="shared" si="391"/>
        <v>-0.64999999999999858</v>
      </c>
      <c r="K374" s="67">
        <f t="shared" si="392"/>
        <v>-10383.099999999977</v>
      </c>
      <c r="L374" s="56"/>
    </row>
    <row r="375" spans="1:12">
      <c r="A375" s="60">
        <v>43475</v>
      </c>
      <c r="B375" s="61" t="s">
        <v>126</v>
      </c>
      <c r="C375" s="62">
        <v>559</v>
      </c>
      <c r="D375" s="61" t="s">
        <v>12</v>
      </c>
      <c r="E375" s="63">
        <v>1786.55</v>
      </c>
      <c r="F375" s="63">
        <v>1788.65</v>
      </c>
      <c r="G375" s="63"/>
      <c r="H375" s="64">
        <f t="shared" si="390"/>
        <v>-1173.9000000000763</v>
      </c>
      <c r="I375" s="65"/>
      <c r="J375" s="66">
        <f t="shared" si="391"/>
        <v>-2.1000000000001364</v>
      </c>
      <c r="K375" s="67">
        <f t="shared" si="392"/>
        <v>-1173.9000000000763</v>
      </c>
      <c r="L375" s="56"/>
    </row>
    <row r="376" spans="1:12">
      <c r="A376" s="60">
        <v>43474</v>
      </c>
      <c r="B376" s="61" t="s">
        <v>32</v>
      </c>
      <c r="C376" s="62">
        <v>944</v>
      </c>
      <c r="D376" s="61" t="s">
        <v>14</v>
      </c>
      <c r="E376" s="63">
        <v>1059.3</v>
      </c>
      <c r="F376" s="63">
        <v>1075</v>
      </c>
      <c r="G376" s="63"/>
      <c r="H376" s="64">
        <f t="shared" si="390"/>
        <v>14820.800000000043</v>
      </c>
      <c r="I376" s="65"/>
      <c r="J376" s="66">
        <f t="shared" si="391"/>
        <v>15.700000000000045</v>
      </c>
      <c r="K376" s="67">
        <f t="shared" si="392"/>
        <v>14820.800000000043</v>
      </c>
      <c r="L376" s="56"/>
    </row>
    <row r="377" spans="1:12">
      <c r="A377" s="60">
        <v>43472</v>
      </c>
      <c r="B377" s="61" t="s">
        <v>163</v>
      </c>
      <c r="C377" s="62">
        <v>4534</v>
      </c>
      <c r="D377" s="61" t="s">
        <v>14</v>
      </c>
      <c r="E377" s="63">
        <v>220.55</v>
      </c>
      <c r="F377" s="63">
        <v>218.3</v>
      </c>
      <c r="G377" s="63"/>
      <c r="H377" s="64">
        <f t="shared" si="390"/>
        <v>-10201.5</v>
      </c>
      <c r="I377" s="65"/>
      <c r="J377" s="66">
        <f t="shared" si="391"/>
        <v>-2.25</v>
      </c>
      <c r="K377" s="67">
        <f t="shared" si="392"/>
        <v>-10201.5</v>
      </c>
      <c r="L377" s="56"/>
    </row>
    <row r="378" spans="1:12">
      <c r="A378" s="60">
        <v>43469</v>
      </c>
      <c r="B378" s="61" t="s">
        <v>164</v>
      </c>
      <c r="C378" s="62">
        <v>3867</v>
      </c>
      <c r="D378" s="61" t="s">
        <v>14</v>
      </c>
      <c r="E378" s="63">
        <v>258.55</v>
      </c>
      <c r="F378" s="63">
        <v>262.39999999999998</v>
      </c>
      <c r="G378" s="63"/>
      <c r="H378" s="64">
        <f t="shared" si="390"/>
        <v>14887.949999999868</v>
      </c>
      <c r="I378" s="65"/>
      <c r="J378" s="66">
        <f t="shared" si="391"/>
        <v>3.8499999999999659</v>
      </c>
      <c r="K378" s="67">
        <f t="shared" si="392"/>
        <v>14887.949999999868</v>
      </c>
      <c r="L378" s="56"/>
    </row>
    <row r="379" spans="1:12">
      <c r="A379" s="60">
        <v>43468</v>
      </c>
      <c r="B379" s="61" t="s">
        <v>15</v>
      </c>
      <c r="C379" s="62">
        <v>6485</v>
      </c>
      <c r="D379" s="61" t="s">
        <v>12</v>
      </c>
      <c r="E379" s="63">
        <v>154.19999999999999</v>
      </c>
      <c r="F379" s="63">
        <v>151.9</v>
      </c>
      <c r="G379" s="63"/>
      <c r="H379" s="64">
        <f t="shared" si="390"/>
        <v>14915.499999999889</v>
      </c>
      <c r="I379" s="65"/>
      <c r="J379" s="66">
        <f t="shared" si="391"/>
        <v>2.2999999999999829</v>
      </c>
      <c r="K379" s="67">
        <f t="shared" si="392"/>
        <v>14915.499999999889</v>
      </c>
      <c r="L379" s="56"/>
    </row>
    <row r="380" spans="1:12">
      <c r="A380" s="60">
        <v>43468</v>
      </c>
      <c r="B380" s="61" t="s">
        <v>109</v>
      </c>
      <c r="C380" s="62">
        <v>904</v>
      </c>
      <c r="D380" s="61" t="s">
        <v>12</v>
      </c>
      <c r="E380" s="63">
        <v>1105.95</v>
      </c>
      <c r="F380" s="63">
        <v>1108.95</v>
      </c>
      <c r="G380" s="63"/>
      <c r="H380" s="64">
        <f t="shared" si="390"/>
        <v>-2712</v>
      </c>
      <c r="I380" s="65"/>
      <c r="J380" s="66">
        <f t="shared" si="391"/>
        <v>-3</v>
      </c>
      <c r="K380" s="67">
        <f t="shared" si="392"/>
        <v>-2712</v>
      </c>
      <c r="L380" s="56"/>
    </row>
    <row r="381" spans="1:12">
      <c r="A381" s="60">
        <v>43467</v>
      </c>
      <c r="B381" s="61" t="s">
        <v>162</v>
      </c>
      <c r="C381" s="62">
        <v>11396</v>
      </c>
      <c r="D381" s="61" t="s">
        <v>12</v>
      </c>
      <c r="E381" s="63">
        <v>87.75</v>
      </c>
      <c r="F381" s="63">
        <v>87.5</v>
      </c>
      <c r="G381" s="63"/>
      <c r="H381" s="64">
        <f t="shared" si="390"/>
        <v>2849</v>
      </c>
      <c r="I381" s="65"/>
      <c r="J381" s="66">
        <f t="shared" si="391"/>
        <v>0.25</v>
      </c>
      <c r="K381" s="67">
        <f t="shared" si="392"/>
        <v>2849</v>
      </c>
      <c r="L381" s="56"/>
    </row>
    <row r="382" spans="1:12">
      <c r="A382" s="60">
        <v>43467</v>
      </c>
      <c r="B382" s="61" t="s">
        <v>161</v>
      </c>
      <c r="C382" s="62">
        <v>10266</v>
      </c>
      <c r="D382" s="61" t="s">
        <v>12</v>
      </c>
      <c r="E382" s="63">
        <v>97.4</v>
      </c>
      <c r="F382" s="63">
        <v>96.9</v>
      </c>
      <c r="G382" s="63"/>
      <c r="H382" s="64">
        <f t="shared" si="390"/>
        <v>5133</v>
      </c>
      <c r="I382" s="65"/>
      <c r="J382" s="66">
        <f t="shared" si="391"/>
        <v>0.5</v>
      </c>
      <c r="K382" s="67">
        <f t="shared" si="392"/>
        <v>5133</v>
      </c>
      <c r="L382" s="56"/>
    </row>
    <row r="383" spans="1:12">
      <c r="A383" s="60">
        <v>43466</v>
      </c>
      <c r="B383" s="61" t="s">
        <v>160</v>
      </c>
      <c r="C383" s="62">
        <v>2861</v>
      </c>
      <c r="D383" s="61" t="s">
        <v>12</v>
      </c>
      <c r="E383" s="63">
        <v>349.5</v>
      </c>
      <c r="F383" s="63">
        <v>351.1</v>
      </c>
      <c r="G383" s="63"/>
      <c r="H383" s="64">
        <f t="shared" si="390"/>
        <v>-4577.6000000000649</v>
      </c>
      <c r="I383" s="65"/>
      <c r="J383" s="66">
        <f t="shared" si="391"/>
        <v>-1.6000000000000227</v>
      </c>
      <c r="K383" s="67">
        <f t="shared" si="392"/>
        <v>-4577.6000000000649</v>
      </c>
      <c r="L383" s="56"/>
    </row>
    <row r="384" spans="1:12">
      <c r="A384" s="76"/>
      <c r="B384" s="77"/>
      <c r="C384" s="77"/>
      <c r="D384" s="77"/>
      <c r="E384" s="77"/>
      <c r="F384" s="101" t="s">
        <v>93</v>
      </c>
      <c r="G384" s="102"/>
      <c r="H384" s="102"/>
      <c r="I384" s="103"/>
      <c r="J384" s="104">
        <f>SUM(K359:K383)</f>
        <v>140643.59999999945</v>
      </c>
      <c r="K384" s="105"/>
      <c r="L384" s="56"/>
    </row>
  </sheetData>
  <mergeCells count="11">
    <mergeCell ref="F384:I384"/>
    <mergeCell ref="J384:K384"/>
    <mergeCell ref="I3:K3"/>
    <mergeCell ref="A5:L5"/>
    <mergeCell ref="A1:L2"/>
    <mergeCell ref="A3:A4"/>
    <mergeCell ref="B3:B4"/>
    <mergeCell ref="C3:C4"/>
    <mergeCell ref="D3:D4"/>
    <mergeCell ref="E3:E4"/>
    <mergeCell ref="F3:H3"/>
  </mergeCells>
  <conditionalFormatting sqref="L357 L311 L345 L275 L200 L240 L130 L161 L99 L61 L26 L3:L4 L8">
    <cfRule type="cellIs" dxfId="0" priority="12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9"/>
  <sheetViews>
    <sheetView workbookViewId="0">
      <selection sqref="A1:K2"/>
    </sheetView>
  </sheetViews>
  <sheetFormatPr defaultRowHeight="15"/>
  <cols>
    <col min="1" max="1" width="13.7109375" customWidth="1"/>
    <col min="2" max="2" width="23" customWidth="1"/>
    <col min="3" max="3" width="11" customWidth="1"/>
    <col min="4" max="4" width="11.28515625" customWidth="1"/>
    <col min="5" max="7" width="12.140625" customWidth="1"/>
    <col min="8" max="9" width="11.7109375" customWidth="1"/>
    <col min="10" max="10" width="10.42578125" customWidth="1"/>
    <col min="11" max="11" width="18.5703125" customWidth="1"/>
  </cols>
  <sheetData>
    <row r="1" spans="1:11" ht="16.5" customHeight="1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39.7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ht="32.25" customHeight="1">
      <c r="A3" s="117" t="s">
        <v>94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</row>
    <row r="4" spans="1:11" ht="26.25">
      <c r="A4" s="118" t="s">
        <v>0</v>
      </c>
      <c r="B4" s="118"/>
      <c r="C4" s="119" t="s">
        <v>95</v>
      </c>
      <c r="D4" s="119"/>
      <c r="E4" s="120"/>
      <c r="F4" s="120"/>
      <c r="G4" s="120"/>
      <c r="H4" s="121"/>
      <c r="I4" s="121"/>
      <c r="J4" s="1"/>
      <c r="K4" s="1"/>
    </row>
    <row r="5" spans="1:11" ht="24.75" customHeight="1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122" t="s">
        <v>8</v>
      </c>
      <c r="I5" s="123"/>
      <c r="J5" s="4" t="s">
        <v>9</v>
      </c>
      <c r="K5" s="3" t="s">
        <v>10</v>
      </c>
    </row>
    <row r="6" spans="1:11" s="13" customFormat="1" ht="18" customHeight="1">
      <c r="A6" s="23">
        <v>43462</v>
      </c>
      <c r="B6" s="6" t="s">
        <v>151</v>
      </c>
      <c r="C6" s="7">
        <v>3755</v>
      </c>
      <c r="D6" s="6" t="s">
        <v>14</v>
      </c>
      <c r="E6" s="8">
        <v>266.25</v>
      </c>
      <c r="F6" s="8">
        <v>267.25</v>
      </c>
      <c r="G6" s="8"/>
      <c r="H6" s="9">
        <f t="shared" ref="H6" si="0">(IF(D6="SHORT",E6-F6,IF(D6="LONG",F6-E6)))*C6</f>
        <v>3755</v>
      </c>
      <c r="I6" s="10"/>
      <c r="J6" s="11">
        <f t="shared" ref="J6" si="1">(H6+I6)/C6</f>
        <v>1</v>
      </c>
      <c r="K6" s="12">
        <f t="shared" ref="K6" si="2">SUM(H6:I6)</f>
        <v>3755</v>
      </c>
    </row>
    <row r="7" spans="1:11" s="13" customFormat="1" ht="18" customHeight="1">
      <c r="A7" s="23">
        <v>43462</v>
      </c>
      <c r="B7" s="6" t="s">
        <v>145</v>
      </c>
      <c r="C7" s="7">
        <v>154</v>
      </c>
      <c r="D7" s="6" t="s">
        <v>14</v>
      </c>
      <c r="E7" s="8">
        <v>6486.25</v>
      </c>
      <c r="F7" s="8">
        <v>6583.5</v>
      </c>
      <c r="G7" s="8"/>
      <c r="H7" s="9">
        <f t="shared" ref="H7" si="3">(IF(D7="SHORT",E7-F7,IF(D7="LONG",F7-E7)))*C7</f>
        <v>14976.5</v>
      </c>
      <c r="I7" s="10"/>
      <c r="J7" s="11">
        <f t="shared" ref="J7" si="4">(H7+I7)/C7</f>
        <v>97.25</v>
      </c>
      <c r="K7" s="12">
        <f t="shared" ref="K7" si="5">SUM(H7:I7)</f>
        <v>14976.5</v>
      </c>
    </row>
    <row r="8" spans="1:11" s="13" customFormat="1" ht="18" customHeight="1">
      <c r="A8" s="23">
        <v>43461</v>
      </c>
      <c r="B8" s="6" t="s">
        <v>17</v>
      </c>
      <c r="C8" s="7">
        <v>1360</v>
      </c>
      <c r="D8" s="6" t="s">
        <v>14</v>
      </c>
      <c r="E8" s="8">
        <v>735</v>
      </c>
      <c r="F8" s="8">
        <v>736.3</v>
      </c>
      <c r="G8" s="8"/>
      <c r="H8" s="9">
        <f t="shared" ref="H8" si="6">(IF(D8="SHORT",E8-F8,IF(D8="LONG",F8-E8)))*C8</f>
        <v>1767.9999999999382</v>
      </c>
      <c r="I8" s="10"/>
      <c r="J8" s="11">
        <f t="shared" ref="J8" si="7">(H8+I8)/C8</f>
        <v>1.2999999999999545</v>
      </c>
      <c r="K8" s="12">
        <f t="shared" ref="K8" si="8">SUM(H8:I8)</f>
        <v>1767.9999999999382</v>
      </c>
    </row>
    <row r="9" spans="1:11" s="13" customFormat="1" ht="18" customHeight="1">
      <c r="A9" s="23">
        <v>43460</v>
      </c>
      <c r="B9" s="6" t="s">
        <v>158</v>
      </c>
      <c r="C9" s="7">
        <v>1635</v>
      </c>
      <c r="D9" s="6" t="s">
        <v>14</v>
      </c>
      <c r="E9" s="8">
        <v>611.5</v>
      </c>
      <c r="F9" s="8">
        <v>620.65</v>
      </c>
      <c r="G9" s="8"/>
      <c r="H9" s="9">
        <f t="shared" ref="H9:H10" si="9">(IF(D9="SHORT",E9-F9,IF(D9="LONG",F9-E9)))*C9</f>
        <v>14960.249999999964</v>
      </c>
      <c r="I9" s="10"/>
      <c r="J9" s="11">
        <f t="shared" ref="J9:J10" si="10">(H9+I9)/C9</f>
        <v>9.1499999999999773</v>
      </c>
      <c r="K9" s="12">
        <f t="shared" ref="K9:K10" si="11">SUM(H9:I9)</f>
        <v>14960.249999999964</v>
      </c>
    </row>
    <row r="10" spans="1:11" s="13" customFormat="1" ht="18" customHeight="1">
      <c r="A10" s="23">
        <v>43460</v>
      </c>
      <c r="B10" s="6" t="s">
        <v>25</v>
      </c>
      <c r="C10" s="7">
        <v>1241</v>
      </c>
      <c r="D10" s="6" t="s">
        <v>14</v>
      </c>
      <c r="E10" s="8">
        <v>805.35</v>
      </c>
      <c r="F10" s="8">
        <v>817.4</v>
      </c>
      <c r="G10" s="8"/>
      <c r="H10" s="9">
        <f t="shared" si="9"/>
        <v>14954.049999999943</v>
      </c>
      <c r="I10" s="10"/>
      <c r="J10" s="11">
        <f t="shared" si="10"/>
        <v>12.049999999999955</v>
      </c>
      <c r="K10" s="12">
        <f t="shared" si="11"/>
        <v>14954.049999999943</v>
      </c>
    </row>
    <row r="11" spans="1:11" s="13" customFormat="1" ht="18" customHeight="1">
      <c r="A11" s="23">
        <v>43458</v>
      </c>
      <c r="B11" s="6" t="s">
        <v>117</v>
      </c>
      <c r="C11" s="7">
        <v>384</v>
      </c>
      <c r="D11" s="6" t="s">
        <v>14</v>
      </c>
      <c r="E11" s="8">
        <v>2601.1999999999998</v>
      </c>
      <c r="F11" s="8">
        <v>2624</v>
      </c>
      <c r="G11" s="8"/>
      <c r="H11" s="9">
        <f t="shared" ref="H11" si="12">(IF(D11="SHORT",E11-F11,IF(D11="LONG",F11-E11)))*C11</f>
        <v>8755.2000000000698</v>
      </c>
      <c r="I11" s="10"/>
      <c r="J11" s="11">
        <f t="shared" ref="J11" si="13">(H11+I11)/C11</f>
        <v>22.800000000000182</v>
      </c>
      <c r="K11" s="12">
        <f t="shared" ref="K11" si="14">SUM(H11:I11)</f>
        <v>8755.2000000000698</v>
      </c>
    </row>
    <row r="12" spans="1:11" s="13" customFormat="1" ht="18" customHeight="1">
      <c r="A12" s="23">
        <v>43458</v>
      </c>
      <c r="B12" s="6" t="s">
        <v>157</v>
      </c>
      <c r="C12" s="7">
        <v>11344</v>
      </c>
      <c r="D12" s="6" t="s">
        <v>12</v>
      </c>
      <c r="E12" s="8">
        <v>88.15</v>
      </c>
      <c r="F12" s="8">
        <v>89.05</v>
      </c>
      <c r="G12" s="8"/>
      <c r="H12" s="9">
        <f t="shared" ref="H12" si="15">(IF(D12="SHORT",E12-F12,IF(D12="LONG",F12-E12)))*C12</f>
        <v>-10209.599999999904</v>
      </c>
      <c r="I12" s="10"/>
      <c r="J12" s="11">
        <f t="shared" ref="J12" si="16">(H12+I12)/C12</f>
        <v>-0.89999999999999158</v>
      </c>
      <c r="K12" s="12">
        <f t="shared" ref="K12" si="17">SUM(H12:I12)</f>
        <v>-10209.599999999904</v>
      </c>
    </row>
    <row r="13" spans="1:11" s="13" customFormat="1" ht="18" customHeight="1">
      <c r="A13" s="23">
        <v>43455</v>
      </c>
      <c r="B13" s="6" t="s">
        <v>51</v>
      </c>
      <c r="C13" s="7">
        <v>388</v>
      </c>
      <c r="D13" s="6" t="s">
        <v>12</v>
      </c>
      <c r="E13" s="8">
        <v>2573.4499999999998</v>
      </c>
      <c r="F13" s="8">
        <v>2534.85</v>
      </c>
      <c r="G13" s="8"/>
      <c r="H13" s="9">
        <f t="shared" ref="H13" si="18">(IF(D13="SHORT",E13-F13,IF(D13="LONG",F13-E13)))*C13</f>
        <v>14976.799999999965</v>
      </c>
      <c r="I13" s="10"/>
      <c r="J13" s="11">
        <f t="shared" ref="J13" si="19">(H13+I13)/C13</f>
        <v>38.599999999999909</v>
      </c>
      <c r="K13" s="12">
        <f t="shared" ref="K13" si="20">SUM(H13:I13)</f>
        <v>14976.799999999965</v>
      </c>
    </row>
    <row r="14" spans="1:11" s="13" customFormat="1" ht="18" customHeight="1">
      <c r="A14" s="23">
        <v>43454</v>
      </c>
      <c r="B14" s="6" t="s">
        <v>152</v>
      </c>
      <c r="C14" s="7">
        <v>4445</v>
      </c>
      <c r="D14" s="6" t="s">
        <v>14</v>
      </c>
      <c r="E14" s="8">
        <v>224.95</v>
      </c>
      <c r="F14" s="8">
        <v>222.7</v>
      </c>
      <c r="G14" s="8"/>
      <c r="H14" s="9">
        <f t="shared" ref="H14" si="21">(IF(D14="SHORT",E14-F14,IF(D14="LONG",F14-E14)))*C14</f>
        <v>-10001.25</v>
      </c>
      <c r="I14" s="10"/>
      <c r="J14" s="11">
        <f t="shared" ref="J14" si="22">(H14+I14)/C14</f>
        <v>-2.25</v>
      </c>
      <c r="K14" s="12">
        <f t="shared" ref="K14" si="23">SUM(H14:I14)</f>
        <v>-10001.25</v>
      </c>
    </row>
    <row r="15" spans="1:11" s="13" customFormat="1" ht="18" customHeight="1">
      <c r="A15" s="23">
        <v>43454</v>
      </c>
      <c r="B15" s="6" t="s">
        <v>135</v>
      </c>
      <c r="C15" s="7">
        <v>6727</v>
      </c>
      <c r="D15" s="6" t="s">
        <v>14</v>
      </c>
      <c r="E15" s="8">
        <v>148.65</v>
      </c>
      <c r="F15" s="8">
        <v>150.85</v>
      </c>
      <c r="G15" s="8"/>
      <c r="H15" s="9">
        <f t="shared" ref="H15" si="24">(IF(D15="SHORT",E15-F15,IF(D15="LONG",F15-E15)))*C15</f>
        <v>14799.399999999923</v>
      </c>
      <c r="I15" s="10"/>
      <c r="J15" s="11">
        <f t="shared" ref="J15" si="25">(H15+I15)/C15</f>
        <v>2.1999999999999886</v>
      </c>
      <c r="K15" s="12">
        <f t="shared" ref="K15" si="26">SUM(H15:I15)</f>
        <v>14799.399999999923</v>
      </c>
    </row>
    <row r="16" spans="1:11" s="22" customFormat="1" ht="18" customHeight="1">
      <c r="A16" s="16">
        <v>43453</v>
      </c>
      <c r="B16" s="17" t="s">
        <v>11</v>
      </c>
      <c r="C16" s="18">
        <v>4629</v>
      </c>
      <c r="D16" s="17" t="s">
        <v>14</v>
      </c>
      <c r="E16" s="19">
        <v>216</v>
      </c>
      <c r="F16" s="19">
        <v>219.2</v>
      </c>
      <c r="G16" s="19">
        <v>223.1</v>
      </c>
      <c r="H16" s="20">
        <f t="shared" ref="H16" si="27">(IF(D16="SHORT",E16-F16,IF(D16="LONG",F16-E16)))*C16</f>
        <v>14812.799999999947</v>
      </c>
      <c r="I16" s="21">
        <f t="shared" ref="I16" si="28">(IF(D16="SHORT",IF(H16="",0,F16-G16),IF(H16="",0,G16-F16)))*C16</f>
        <v>18053.100000000028</v>
      </c>
      <c r="J16" s="30">
        <f t="shared" ref="J16" si="29">(H16+I16)/C16</f>
        <v>7.0999999999999943</v>
      </c>
      <c r="K16" s="31">
        <f t="shared" ref="K16" si="30">SUM(H16:I16)</f>
        <v>32865.899999999972</v>
      </c>
    </row>
    <row r="17" spans="1:11" s="13" customFormat="1" ht="18" customHeight="1">
      <c r="A17" s="23">
        <v>43452</v>
      </c>
      <c r="B17" s="6" t="s">
        <v>138</v>
      </c>
      <c r="C17" s="7">
        <v>897</v>
      </c>
      <c r="D17" s="6" t="s">
        <v>14</v>
      </c>
      <c r="E17" s="8">
        <v>1114.7</v>
      </c>
      <c r="F17" s="8">
        <v>1120.55</v>
      </c>
      <c r="G17" s="8"/>
      <c r="H17" s="9">
        <f t="shared" ref="H17" si="31">(IF(D17="SHORT",E17-F17,IF(D17="LONG",F17-E17)))*C17</f>
        <v>5247.4499999999189</v>
      </c>
      <c r="I17" s="10"/>
      <c r="J17" s="11">
        <f t="shared" ref="J17" si="32">(H17+I17)/C17</f>
        <v>5.8499999999999099</v>
      </c>
      <c r="K17" s="12">
        <f t="shared" ref="K17" si="33">SUM(H17:I17)</f>
        <v>5247.4499999999189</v>
      </c>
    </row>
    <row r="18" spans="1:11" s="13" customFormat="1" ht="18" customHeight="1">
      <c r="A18" s="23">
        <v>43452</v>
      </c>
      <c r="B18" s="6" t="s">
        <v>111</v>
      </c>
      <c r="C18" s="7">
        <v>8514</v>
      </c>
      <c r="D18" s="6" t="s">
        <v>12</v>
      </c>
      <c r="E18" s="8">
        <v>117.45</v>
      </c>
      <c r="F18" s="8">
        <v>117.05</v>
      </c>
      <c r="G18" s="8"/>
      <c r="H18" s="9">
        <f t="shared" ref="H18" si="34">(IF(D18="SHORT",E18-F18,IF(D18="LONG",F18-E18)))*C18</f>
        <v>3405.6000000000486</v>
      </c>
      <c r="I18" s="10"/>
      <c r="J18" s="11">
        <f t="shared" ref="J18" si="35">(H18+I18)/C18</f>
        <v>0.40000000000000568</v>
      </c>
      <c r="K18" s="12">
        <f t="shared" ref="K18" si="36">SUM(H18:I18)</f>
        <v>3405.6000000000486</v>
      </c>
    </row>
    <row r="19" spans="1:11" s="13" customFormat="1" ht="18" customHeight="1">
      <c r="A19" s="23">
        <v>43451</v>
      </c>
      <c r="B19" s="6" t="s">
        <v>156</v>
      </c>
      <c r="C19" s="7">
        <v>890</v>
      </c>
      <c r="D19" s="6" t="s">
        <v>14</v>
      </c>
      <c r="E19" s="8">
        <v>1123.3</v>
      </c>
      <c r="F19" s="8">
        <v>1138</v>
      </c>
      <c r="G19" s="8"/>
      <c r="H19" s="9">
        <f t="shared" ref="H19:H20" si="37">(IF(D19="SHORT",E19-F19,IF(D19="LONG",F19-E19)))*C19</f>
        <v>13083.00000000004</v>
      </c>
      <c r="I19" s="10"/>
      <c r="J19" s="11">
        <f t="shared" ref="J19:J20" si="38">(H19+I19)/C19</f>
        <v>14.700000000000045</v>
      </c>
      <c r="K19" s="12">
        <f t="shared" ref="K19:K20" si="39">SUM(H19:I19)</f>
        <v>13083.00000000004</v>
      </c>
    </row>
    <row r="20" spans="1:11" s="13" customFormat="1" ht="18" customHeight="1">
      <c r="A20" s="23">
        <v>43451</v>
      </c>
      <c r="B20" s="6" t="s">
        <v>155</v>
      </c>
      <c r="C20" s="7">
        <v>3367</v>
      </c>
      <c r="D20" s="6" t="s">
        <v>14</v>
      </c>
      <c r="E20" s="8">
        <v>297</v>
      </c>
      <c r="F20" s="8">
        <v>301.45</v>
      </c>
      <c r="G20" s="8"/>
      <c r="H20" s="9">
        <f t="shared" si="37"/>
        <v>14983.149999999961</v>
      </c>
      <c r="I20" s="10"/>
      <c r="J20" s="11">
        <f t="shared" si="38"/>
        <v>4.4499999999999886</v>
      </c>
      <c r="K20" s="12">
        <f t="shared" si="39"/>
        <v>14983.149999999961</v>
      </c>
    </row>
    <row r="21" spans="1:11" s="13" customFormat="1" ht="18" customHeight="1">
      <c r="A21" s="23">
        <v>43448</v>
      </c>
      <c r="B21" s="6" t="s">
        <v>145</v>
      </c>
      <c r="C21" s="7">
        <v>161</v>
      </c>
      <c r="D21" s="6" t="s">
        <v>14</v>
      </c>
      <c r="E21" s="8">
        <v>6181</v>
      </c>
      <c r="F21" s="8">
        <v>6196.5</v>
      </c>
      <c r="G21" s="8"/>
      <c r="H21" s="9">
        <f t="shared" ref="H21" si="40">(IF(D21="SHORT",E21-F21,IF(D21="LONG",F21-E21)))*C21</f>
        <v>2495.5</v>
      </c>
      <c r="I21" s="10"/>
      <c r="J21" s="11">
        <f t="shared" ref="J21" si="41">(H21+I21)/C21</f>
        <v>15.5</v>
      </c>
      <c r="K21" s="12">
        <f t="shared" ref="K21" si="42">SUM(H21:I21)</f>
        <v>2495.5</v>
      </c>
    </row>
    <row r="22" spans="1:11" s="13" customFormat="1" ht="18" customHeight="1">
      <c r="A22" s="5">
        <v>43447</v>
      </c>
      <c r="B22" s="6" t="s">
        <v>154</v>
      </c>
      <c r="C22" s="7">
        <v>4687</v>
      </c>
      <c r="D22" s="6" t="s">
        <v>12</v>
      </c>
      <c r="E22" s="8">
        <v>213.35</v>
      </c>
      <c r="F22" s="8">
        <v>210.25</v>
      </c>
      <c r="G22" s="8"/>
      <c r="H22" s="9">
        <f t="shared" ref="H22" si="43">(IF(D22="SHORT",E22-F22,IF(D22="LONG",F22-E22)))*C22</f>
        <v>14529.699999999973</v>
      </c>
      <c r="I22" s="10"/>
      <c r="J22" s="11">
        <f t="shared" ref="J22" si="44">(H22+I22)/C22</f>
        <v>3.0999999999999943</v>
      </c>
      <c r="K22" s="12">
        <f t="shared" ref="K22" si="45">SUM(H22:I22)</f>
        <v>14529.699999999973</v>
      </c>
    </row>
    <row r="23" spans="1:11" s="13" customFormat="1" ht="18" customHeight="1">
      <c r="A23" s="5">
        <v>43446</v>
      </c>
      <c r="B23" s="6" t="s">
        <v>153</v>
      </c>
      <c r="C23" s="7">
        <v>639</v>
      </c>
      <c r="D23" s="6" t="s">
        <v>14</v>
      </c>
      <c r="E23" s="8">
        <v>1563.6</v>
      </c>
      <c r="F23" s="8">
        <v>1587.05</v>
      </c>
      <c r="G23" s="8"/>
      <c r="H23" s="9">
        <f t="shared" ref="H23:H25" si="46">(IF(D23="SHORT",E23-F23,IF(D23="LONG",F23-E23)))*C23</f>
        <v>14984.550000000028</v>
      </c>
      <c r="I23" s="10"/>
      <c r="J23" s="11">
        <f t="shared" ref="J23:J25" si="47">(H23+I23)/C23</f>
        <v>23.450000000000045</v>
      </c>
      <c r="K23" s="12">
        <f t="shared" ref="K23:K25" si="48">SUM(H23:I23)</f>
        <v>14984.550000000028</v>
      </c>
    </row>
    <row r="24" spans="1:11" s="13" customFormat="1" ht="18" customHeight="1">
      <c r="A24" s="5">
        <v>43445</v>
      </c>
      <c r="B24" s="6" t="s">
        <v>152</v>
      </c>
      <c r="C24" s="7">
        <v>4826</v>
      </c>
      <c r="D24" s="6" t="s">
        <v>14</v>
      </c>
      <c r="E24" s="8">
        <v>207.2</v>
      </c>
      <c r="F24" s="8">
        <v>210.3</v>
      </c>
      <c r="G24" s="8"/>
      <c r="H24" s="9">
        <f t="shared" si="46"/>
        <v>14960.60000000011</v>
      </c>
      <c r="I24" s="10"/>
      <c r="J24" s="11">
        <f t="shared" si="47"/>
        <v>3.1000000000000227</v>
      </c>
      <c r="K24" s="12">
        <f t="shared" si="48"/>
        <v>14960.60000000011</v>
      </c>
    </row>
    <row r="25" spans="1:11" s="13" customFormat="1" ht="18" customHeight="1">
      <c r="A25" s="5">
        <v>43445</v>
      </c>
      <c r="B25" s="6" t="s">
        <v>151</v>
      </c>
      <c r="C25" s="7">
        <v>4026</v>
      </c>
      <c r="D25" s="6" t="s">
        <v>14</v>
      </c>
      <c r="E25" s="8">
        <v>248.35</v>
      </c>
      <c r="F25" s="8">
        <v>252.05</v>
      </c>
      <c r="G25" s="8"/>
      <c r="H25" s="9">
        <f t="shared" si="46"/>
        <v>14896.200000000068</v>
      </c>
      <c r="I25" s="10"/>
      <c r="J25" s="11">
        <f t="shared" si="47"/>
        <v>3.7000000000000171</v>
      </c>
      <c r="K25" s="12">
        <f t="shared" si="48"/>
        <v>14896.200000000068</v>
      </c>
    </row>
    <row r="26" spans="1:11" s="13" customFormat="1" ht="18" customHeight="1">
      <c r="A26" s="5">
        <v>43445</v>
      </c>
      <c r="B26" s="6" t="s">
        <v>38</v>
      </c>
      <c r="C26" s="7">
        <v>1771</v>
      </c>
      <c r="D26" s="6" t="s">
        <v>14</v>
      </c>
      <c r="E26" s="8">
        <v>564.35</v>
      </c>
      <c r="F26" s="8">
        <v>558.54999999999995</v>
      </c>
      <c r="G26" s="8"/>
      <c r="H26" s="9">
        <f t="shared" ref="H26" si="49">(IF(D26="SHORT",E26-F26,IF(D26="LONG",F26-E26)))*C26</f>
        <v>-10271.800000000121</v>
      </c>
      <c r="I26" s="10"/>
      <c r="J26" s="11">
        <f t="shared" ref="J26" si="50">(H26+I26)/C26</f>
        <v>-5.8000000000000682</v>
      </c>
      <c r="K26" s="12">
        <f t="shared" ref="K26" si="51">SUM(H26:I26)</f>
        <v>-10271.800000000121</v>
      </c>
    </row>
    <row r="27" spans="1:11" s="13" customFormat="1" ht="18" customHeight="1">
      <c r="A27" s="5">
        <v>43441</v>
      </c>
      <c r="B27" s="6" t="s">
        <v>150</v>
      </c>
      <c r="C27" s="7">
        <v>1644</v>
      </c>
      <c r="D27" s="6" t="s">
        <v>12</v>
      </c>
      <c r="E27" s="8">
        <v>608.15</v>
      </c>
      <c r="F27" s="8">
        <v>606.70000000000005</v>
      </c>
      <c r="G27" s="8"/>
      <c r="H27" s="9">
        <f t="shared" ref="H27" si="52">(IF(D27="SHORT",E27-F27,IF(D27="LONG",F27-E27)))*C27</f>
        <v>2383.7999999998879</v>
      </c>
      <c r="I27" s="10"/>
      <c r="J27" s="11">
        <f t="shared" ref="J27" si="53">(H27+I27)/C27</f>
        <v>1.4499999999999318</v>
      </c>
      <c r="K27" s="12">
        <f t="shared" ref="K27" si="54">SUM(H27:I27)</f>
        <v>2383.7999999998879</v>
      </c>
    </row>
    <row r="28" spans="1:11" s="13" customFormat="1" ht="18" customHeight="1">
      <c r="A28" s="5">
        <v>43440</v>
      </c>
      <c r="B28" s="6" t="s">
        <v>123</v>
      </c>
      <c r="C28" s="7">
        <v>2316</v>
      </c>
      <c r="D28" s="6" t="s">
        <v>12</v>
      </c>
      <c r="E28" s="8">
        <v>431.75</v>
      </c>
      <c r="F28" s="8">
        <v>427.5</v>
      </c>
      <c r="G28" s="8"/>
      <c r="H28" s="9">
        <f t="shared" ref="H28:H29" si="55">(IF(D28="SHORT",E28-F28,IF(D28="LONG",F28-E28)))*C28</f>
        <v>9843</v>
      </c>
      <c r="I28" s="10"/>
      <c r="J28" s="11">
        <f t="shared" ref="J28:J29" si="56">(H28+I28)/C28</f>
        <v>4.25</v>
      </c>
      <c r="K28" s="12">
        <f t="shared" ref="K28" si="57">SUM(H28:I28)</f>
        <v>9843</v>
      </c>
    </row>
    <row r="29" spans="1:11" s="13" customFormat="1" ht="18" customHeight="1">
      <c r="A29" s="5">
        <v>43440</v>
      </c>
      <c r="B29" s="6" t="s">
        <v>28</v>
      </c>
      <c r="C29" s="7">
        <v>2398</v>
      </c>
      <c r="D29" s="6" t="s">
        <v>12</v>
      </c>
      <c r="E29" s="8">
        <v>416.95</v>
      </c>
      <c r="F29" s="8">
        <v>421.2</v>
      </c>
      <c r="G29" s="8"/>
      <c r="H29" s="9">
        <f t="shared" si="55"/>
        <v>-10191.5</v>
      </c>
      <c r="I29" s="10"/>
      <c r="J29" s="11">
        <f t="shared" si="56"/>
        <v>-4.25</v>
      </c>
      <c r="K29" s="12">
        <f>SUM(H29:I29)</f>
        <v>-10191.5</v>
      </c>
    </row>
    <row r="30" spans="1:11" s="13" customFormat="1" ht="18" customHeight="1">
      <c r="A30" s="5">
        <v>43439</v>
      </c>
      <c r="B30" s="6" t="s">
        <v>149</v>
      </c>
      <c r="C30" s="7">
        <v>781</v>
      </c>
      <c r="D30" s="6" t="s">
        <v>12</v>
      </c>
      <c r="E30" s="8">
        <v>1279.75</v>
      </c>
      <c r="F30" s="8">
        <v>1260.55</v>
      </c>
      <c r="G30" s="8"/>
      <c r="H30" s="9">
        <f t="shared" ref="H30" si="58">(IF(D30="SHORT",E30-F30,IF(D30="LONG",F30-E30)))*C30</f>
        <v>14995.200000000035</v>
      </c>
      <c r="I30" s="10"/>
      <c r="J30" s="11">
        <f t="shared" ref="J30" si="59">(H30+I30)/C30</f>
        <v>19.200000000000045</v>
      </c>
      <c r="K30" s="12">
        <f t="shared" ref="K30" si="60">SUM(H30:I30)</f>
        <v>14995.200000000035</v>
      </c>
    </row>
    <row r="31" spans="1:11" s="13" customFormat="1" ht="18" customHeight="1">
      <c r="A31" s="5">
        <v>43437</v>
      </c>
      <c r="B31" s="6" t="s">
        <v>58</v>
      </c>
      <c r="C31" s="7">
        <v>986</v>
      </c>
      <c r="D31" s="14" t="s">
        <v>14</v>
      </c>
      <c r="E31" s="8">
        <v>1013.35</v>
      </c>
      <c r="F31" s="8">
        <v>1028.55</v>
      </c>
      <c r="G31" s="8"/>
      <c r="H31" s="9">
        <f t="shared" ref="H31" si="61">(IF(D31="SHORT",E31-F31,IF(D31="LONG",F31-E31)))*C31</f>
        <v>14987.199999999933</v>
      </c>
      <c r="I31" s="10"/>
      <c r="J31" s="11">
        <f t="shared" ref="J31" si="62">(H31+I31)/C31</f>
        <v>15.199999999999932</v>
      </c>
      <c r="K31" s="12">
        <f t="shared" ref="K31" si="63">SUM(H31:I31)</f>
        <v>14987.199999999933</v>
      </c>
    </row>
    <row r="32" spans="1:11" ht="21">
      <c r="A32" s="24"/>
      <c r="B32" s="25"/>
      <c r="C32" s="25"/>
      <c r="D32" s="25"/>
      <c r="E32" s="25"/>
      <c r="F32" s="111" t="s">
        <v>93</v>
      </c>
      <c r="G32" s="112"/>
      <c r="H32" s="112"/>
      <c r="I32" s="113"/>
      <c r="J32" s="114">
        <f>SUM(K6:K31)</f>
        <v>221931.89999999979</v>
      </c>
      <c r="K32" s="115"/>
    </row>
    <row r="33" spans="1:11" s="13" customFormat="1" ht="18" customHeight="1">
      <c r="A33" s="5">
        <v>43434</v>
      </c>
      <c r="B33" s="14" t="s">
        <v>19</v>
      </c>
      <c r="C33" s="7">
        <v>2053</v>
      </c>
      <c r="D33" s="14" t="s">
        <v>12</v>
      </c>
      <c r="E33" s="8">
        <v>487</v>
      </c>
      <c r="F33" s="8">
        <v>485.9</v>
      </c>
      <c r="G33" s="8"/>
      <c r="H33" s="9">
        <f t="shared" ref="H33" si="64">(IF(D33="SHORT",E33-F33,IF(D33="LONG",F33-E33)))*C33</f>
        <v>2258.3000000000466</v>
      </c>
      <c r="I33" s="10"/>
      <c r="J33" s="11">
        <f t="shared" ref="J33" si="65">(H33+I33)/C33</f>
        <v>1.1000000000000227</v>
      </c>
      <c r="K33" s="12">
        <f t="shared" ref="K33" si="66">SUM(H33:I33)</f>
        <v>2258.3000000000466</v>
      </c>
    </row>
    <row r="34" spans="1:11" s="22" customFormat="1" ht="18" customHeight="1">
      <c r="A34" s="16">
        <v>43433</v>
      </c>
      <c r="B34" s="17" t="s">
        <v>142</v>
      </c>
      <c r="C34" s="18">
        <v>852</v>
      </c>
      <c r="D34" s="17" t="s">
        <v>14</v>
      </c>
      <c r="E34" s="19">
        <v>1172.8499999999999</v>
      </c>
      <c r="F34" s="19">
        <v>1190.4000000000001</v>
      </c>
      <c r="G34" s="19">
        <v>1211.3</v>
      </c>
      <c r="H34" s="20">
        <f t="shared" ref="H34" si="67">(IF(D34="SHORT",E34-F34,IF(D34="LONG",F34-E34)))*C34</f>
        <v>14952.600000000155</v>
      </c>
      <c r="I34" s="21">
        <f t="shared" ref="I34" si="68">(IF(D34="SHORT",IF(H34="",0,F34-G34),IF(H34="",0,G34-F34)))*C34</f>
        <v>17806.799999999883</v>
      </c>
      <c r="J34" s="30">
        <f t="shared" ref="J34" si="69">(H34+I34)/C34</f>
        <v>38.450000000000045</v>
      </c>
      <c r="K34" s="31">
        <f t="shared" ref="K34" si="70">SUM(H34:I34)</f>
        <v>32759.400000000038</v>
      </c>
    </row>
    <row r="35" spans="1:11" s="13" customFormat="1" ht="18" customHeight="1">
      <c r="A35" s="5">
        <v>43432</v>
      </c>
      <c r="B35" s="6" t="s">
        <v>148</v>
      </c>
      <c r="C35" s="7">
        <v>287</v>
      </c>
      <c r="D35" s="6" t="s">
        <v>12</v>
      </c>
      <c r="E35" s="8">
        <v>3472.5</v>
      </c>
      <c r="F35" s="8">
        <v>3434.4</v>
      </c>
      <c r="G35" s="8"/>
      <c r="H35" s="9">
        <f t="shared" ref="H35:H36" si="71">(IF(D35="SHORT",E35-F35,IF(D35="LONG",F35-E35)))*C35</f>
        <v>10934.699999999973</v>
      </c>
      <c r="I35" s="10"/>
      <c r="J35" s="11">
        <f t="shared" ref="J35:J36" si="72">(H35+I35)/C35</f>
        <v>38.099999999999909</v>
      </c>
      <c r="K35" s="12">
        <f t="shared" ref="K35:K36" si="73">SUM(H35:I35)</f>
        <v>10934.699999999973</v>
      </c>
    </row>
    <row r="36" spans="1:11" s="13" customFormat="1" ht="18" customHeight="1">
      <c r="A36" s="5">
        <v>43432</v>
      </c>
      <c r="B36" s="6" t="s">
        <v>130</v>
      </c>
      <c r="C36" s="7">
        <v>1806</v>
      </c>
      <c r="D36" s="6" t="s">
        <v>14</v>
      </c>
      <c r="E36" s="8">
        <v>553.5</v>
      </c>
      <c r="F36" s="8">
        <v>552.5</v>
      </c>
      <c r="G36" s="8"/>
      <c r="H36" s="9">
        <f t="shared" si="71"/>
        <v>-1806</v>
      </c>
      <c r="I36" s="10"/>
      <c r="J36" s="11">
        <f t="shared" si="72"/>
        <v>-1</v>
      </c>
      <c r="K36" s="12">
        <f t="shared" si="73"/>
        <v>-1806</v>
      </c>
    </row>
    <row r="37" spans="1:11" s="13" customFormat="1" ht="18" customHeight="1">
      <c r="A37" s="5">
        <v>43430</v>
      </c>
      <c r="B37" s="6" t="s">
        <v>147</v>
      </c>
      <c r="C37" s="7">
        <v>3539</v>
      </c>
      <c r="D37" s="6" t="s">
        <v>14</v>
      </c>
      <c r="E37" s="8">
        <v>282.55</v>
      </c>
      <c r="F37" s="8">
        <v>286.75</v>
      </c>
      <c r="G37" s="8"/>
      <c r="H37" s="9">
        <f t="shared" ref="H37:H38" si="74">(IF(D37="SHORT",E37-F37,IF(D37="LONG",F37-E37)))*C37</f>
        <v>14863.799999999959</v>
      </c>
      <c r="I37" s="10"/>
      <c r="J37" s="11">
        <f t="shared" ref="J37:J38" si="75">(H37+I37)/C37</f>
        <v>4.1999999999999886</v>
      </c>
      <c r="K37" s="12">
        <f t="shared" ref="K37:K38" si="76">SUM(H37:I37)</f>
        <v>14863.799999999959</v>
      </c>
    </row>
    <row r="38" spans="1:11" s="13" customFormat="1" ht="18" customHeight="1">
      <c r="A38" s="5">
        <v>43430</v>
      </c>
      <c r="B38" s="6" t="s">
        <v>23</v>
      </c>
      <c r="C38" s="7">
        <v>534</v>
      </c>
      <c r="D38" s="6" t="s">
        <v>12</v>
      </c>
      <c r="E38" s="8">
        <v>1872.6</v>
      </c>
      <c r="F38" s="8">
        <v>1881</v>
      </c>
      <c r="G38" s="8"/>
      <c r="H38" s="9">
        <f t="shared" si="74"/>
        <v>-4485.6000000000486</v>
      </c>
      <c r="I38" s="10"/>
      <c r="J38" s="11">
        <f t="shared" si="75"/>
        <v>-8.4000000000000909</v>
      </c>
      <c r="K38" s="12">
        <f t="shared" si="76"/>
        <v>-4485.6000000000486</v>
      </c>
    </row>
    <row r="39" spans="1:11" s="13" customFormat="1" ht="18" customHeight="1">
      <c r="A39" s="5">
        <v>43426</v>
      </c>
      <c r="B39" s="6" t="s">
        <v>146</v>
      </c>
      <c r="C39" s="7">
        <v>755</v>
      </c>
      <c r="D39" s="6" t="s">
        <v>14</v>
      </c>
      <c r="E39" s="8">
        <v>1323.9</v>
      </c>
      <c r="F39" s="8">
        <v>1318.1</v>
      </c>
      <c r="G39" s="8"/>
      <c r="H39" s="9">
        <f t="shared" ref="H39:H40" si="77">(IF(D39="SHORT",E39-F39,IF(D39="LONG",F39-E39)))*C39</f>
        <v>-4379.0000000001373</v>
      </c>
      <c r="I39" s="10"/>
      <c r="J39" s="11">
        <f t="shared" ref="J39:J40" si="78">(H39+I39)/C39</f>
        <v>-5.8000000000001819</v>
      </c>
      <c r="K39" s="12">
        <f t="shared" ref="K39:K40" si="79">SUM(H39:I39)</f>
        <v>-4379.0000000001373</v>
      </c>
    </row>
    <row r="40" spans="1:11" s="13" customFormat="1" ht="18" customHeight="1">
      <c r="A40" s="5">
        <v>43426</v>
      </c>
      <c r="B40" s="6" t="s">
        <v>67</v>
      </c>
      <c r="C40" s="7">
        <v>6961</v>
      </c>
      <c r="D40" s="6" t="s">
        <v>12</v>
      </c>
      <c r="E40" s="8">
        <v>143.65</v>
      </c>
      <c r="F40" s="8">
        <v>141.5</v>
      </c>
      <c r="G40" s="8"/>
      <c r="H40" s="9">
        <f t="shared" si="77"/>
        <v>14966.15000000004</v>
      </c>
      <c r="I40" s="10"/>
      <c r="J40" s="11">
        <f t="shared" si="78"/>
        <v>2.1500000000000057</v>
      </c>
      <c r="K40" s="12">
        <f t="shared" si="79"/>
        <v>14966.15000000004</v>
      </c>
    </row>
    <row r="41" spans="1:11" s="13" customFormat="1" ht="18" customHeight="1">
      <c r="A41" s="5">
        <v>43425</v>
      </c>
      <c r="B41" s="6" t="s">
        <v>123</v>
      </c>
      <c r="C41" s="7">
        <v>2359</v>
      </c>
      <c r="D41" s="6" t="s">
        <v>14</v>
      </c>
      <c r="E41" s="8">
        <v>423.8</v>
      </c>
      <c r="F41" s="8">
        <v>430.15</v>
      </c>
      <c r="G41" s="8"/>
      <c r="H41" s="9">
        <f t="shared" ref="H41:H42" si="80">(IF(D41="SHORT",E41-F41,IF(D41="LONG",F41-E41)))*C41</f>
        <v>14979.64999999992</v>
      </c>
      <c r="I41" s="10"/>
      <c r="J41" s="11">
        <f t="shared" ref="J41:J42" si="81">(H41+I41)/C41</f>
        <v>6.3499999999999659</v>
      </c>
      <c r="K41" s="12">
        <f t="shared" ref="K41:K42" si="82">SUM(H41:I41)</f>
        <v>14979.64999999992</v>
      </c>
    </row>
    <row r="42" spans="1:11" s="13" customFormat="1" ht="18" customHeight="1">
      <c r="A42" s="5">
        <v>43425</v>
      </c>
      <c r="B42" s="6" t="s">
        <v>48</v>
      </c>
      <c r="C42" s="7">
        <v>497</v>
      </c>
      <c r="D42" s="6" t="s">
        <v>12</v>
      </c>
      <c r="E42" s="8">
        <v>2010.5</v>
      </c>
      <c r="F42" s="8">
        <v>2015</v>
      </c>
      <c r="G42" s="8"/>
      <c r="H42" s="9">
        <f t="shared" si="80"/>
        <v>-2236.5</v>
      </c>
      <c r="I42" s="10"/>
      <c r="J42" s="11">
        <f t="shared" si="81"/>
        <v>-4.5</v>
      </c>
      <c r="K42" s="12">
        <f t="shared" si="82"/>
        <v>-2236.5</v>
      </c>
    </row>
    <row r="43" spans="1:11" s="13" customFormat="1" ht="18" customHeight="1">
      <c r="A43" s="5">
        <v>43424</v>
      </c>
      <c r="B43" s="6" t="s">
        <v>145</v>
      </c>
      <c r="C43" s="7">
        <v>175</v>
      </c>
      <c r="D43" s="6" t="s">
        <v>12</v>
      </c>
      <c r="E43" s="8">
        <v>5705</v>
      </c>
      <c r="F43" s="8">
        <v>5653.25</v>
      </c>
      <c r="G43" s="8"/>
      <c r="H43" s="9">
        <f t="shared" ref="H43" si="83">(IF(D43="SHORT",E43-F43,IF(D43="LONG",F43-E43)))*C43</f>
        <v>9056.25</v>
      </c>
      <c r="I43" s="10"/>
      <c r="J43" s="11">
        <f t="shared" ref="J43" si="84">(H43+I43)/C43</f>
        <v>51.75</v>
      </c>
      <c r="K43" s="12">
        <f t="shared" ref="K43" si="85">SUM(H43:I43)</f>
        <v>9056.25</v>
      </c>
    </row>
    <row r="44" spans="1:11" s="13" customFormat="1" ht="18" customHeight="1">
      <c r="A44" s="5">
        <v>43423</v>
      </c>
      <c r="B44" s="6" t="s">
        <v>55</v>
      </c>
      <c r="C44" s="7">
        <v>8183</v>
      </c>
      <c r="D44" s="6" t="s">
        <v>14</v>
      </c>
      <c r="E44" s="8">
        <v>122.2</v>
      </c>
      <c r="F44" s="8">
        <v>124</v>
      </c>
      <c r="G44" s="8"/>
      <c r="H44" s="9">
        <f t="shared" ref="H44" si="86">(IF(D44="SHORT",E44-F44,IF(D44="LONG",F44-E44)))*C44</f>
        <v>14729.399999999976</v>
      </c>
      <c r="I44" s="10"/>
      <c r="J44" s="11">
        <f t="shared" ref="J44" si="87">(H44+I44)/C44</f>
        <v>1.7999999999999972</v>
      </c>
      <c r="K44" s="12">
        <f t="shared" ref="K44" si="88">SUM(H44:I44)</f>
        <v>14729.399999999976</v>
      </c>
    </row>
    <row r="45" spans="1:11" s="13" customFormat="1" ht="18" customHeight="1">
      <c r="A45" s="5">
        <v>43420</v>
      </c>
      <c r="B45" s="6" t="s">
        <v>38</v>
      </c>
      <c r="C45" s="7">
        <v>1663</v>
      </c>
      <c r="D45" s="6" t="s">
        <v>14</v>
      </c>
      <c r="E45" s="8">
        <v>601</v>
      </c>
      <c r="F45" s="8">
        <v>610.04999999999995</v>
      </c>
      <c r="G45" s="8"/>
      <c r="H45" s="9">
        <f t="shared" ref="H45" si="89">(IF(D45="SHORT",E45-F45,IF(D45="LONG",F45-E45)))*C45</f>
        <v>15050.149999999925</v>
      </c>
      <c r="I45" s="10"/>
      <c r="J45" s="11">
        <f t="shared" ref="J45" si="90">(H45+I45)/C45</f>
        <v>9.0499999999999545</v>
      </c>
      <c r="K45" s="12">
        <f t="shared" ref="K45" si="91">SUM(H45:I45)</f>
        <v>15050.149999999925</v>
      </c>
    </row>
    <row r="46" spans="1:11" s="13" customFormat="1" ht="18" customHeight="1">
      <c r="A46" s="5">
        <v>43420</v>
      </c>
      <c r="B46" s="6" t="s">
        <v>77</v>
      </c>
      <c r="C46" s="7">
        <v>2828</v>
      </c>
      <c r="D46" s="6" t="s">
        <v>14</v>
      </c>
      <c r="E46" s="8">
        <v>353.5</v>
      </c>
      <c r="F46" s="8">
        <v>349.85</v>
      </c>
      <c r="G46" s="8"/>
      <c r="H46" s="9">
        <f t="shared" ref="H46" si="92">(IF(D46="SHORT",E46-F46,IF(D46="LONG",F46-E46)))*C46</f>
        <v>-10322.199999999935</v>
      </c>
      <c r="I46" s="10"/>
      <c r="J46" s="11">
        <f t="shared" ref="J46" si="93">(H46+I46)/C46</f>
        <v>-3.6499999999999773</v>
      </c>
      <c r="K46" s="12">
        <f t="shared" ref="K46" si="94">SUM(H46:I46)</f>
        <v>-10322.199999999935</v>
      </c>
    </row>
    <row r="47" spans="1:11" s="13" customFormat="1" ht="18" customHeight="1">
      <c r="A47" s="5">
        <v>43419</v>
      </c>
      <c r="B47" s="6" t="s">
        <v>144</v>
      </c>
      <c r="C47" s="7">
        <v>598</v>
      </c>
      <c r="D47" s="6" t="s">
        <v>14</v>
      </c>
      <c r="E47" s="8">
        <v>1670</v>
      </c>
      <c r="F47" s="8">
        <v>1675</v>
      </c>
      <c r="G47" s="8"/>
      <c r="H47" s="9">
        <f t="shared" ref="H47" si="95">(IF(D47="SHORT",E47-F47,IF(D47="LONG",F47-E47)))*C47</f>
        <v>2990</v>
      </c>
      <c r="I47" s="10"/>
      <c r="J47" s="11">
        <f t="shared" ref="J47" si="96">(H47+I47)/C47</f>
        <v>5</v>
      </c>
      <c r="K47" s="12">
        <f t="shared" ref="K47" si="97">SUM(H47:I47)</f>
        <v>2990</v>
      </c>
    </row>
    <row r="48" spans="1:11" s="13" customFormat="1" ht="18" customHeight="1">
      <c r="A48" s="5">
        <v>43418</v>
      </c>
      <c r="B48" s="6" t="s">
        <v>143</v>
      </c>
      <c r="C48" s="7">
        <v>12113</v>
      </c>
      <c r="D48" s="6" t="s">
        <v>12</v>
      </c>
      <c r="E48" s="8">
        <v>82.55</v>
      </c>
      <c r="F48" s="8">
        <v>82.1</v>
      </c>
      <c r="G48" s="8"/>
      <c r="H48" s="9">
        <f t="shared" ref="H48:H49" si="98">(IF(D48="SHORT",E48-F48,IF(D48="LONG",F48-E48)))*C48</f>
        <v>5450.850000000034</v>
      </c>
      <c r="I48" s="10"/>
      <c r="J48" s="11">
        <f t="shared" ref="J48:J49" si="99">(H48+I48)/C48</f>
        <v>0.45000000000000279</v>
      </c>
      <c r="K48" s="12">
        <f t="shared" ref="K48:K49" si="100">SUM(H48:I48)</f>
        <v>5450.850000000034</v>
      </c>
    </row>
    <row r="49" spans="1:11" s="13" customFormat="1" ht="18" customHeight="1">
      <c r="A49" s="5">
        <v>43418</v>
      </c>
      <c r="B49" s="6" t="s">
        <v>142</v>
      </c>
      <c r="C49" s="7">
        <v>857</v>
      </c>
      <c r="D49" s="6" t="s">
        <v>14</v>
      </c>
      <c r="E49" s="8">
        <v>1166.1500000000001</v>
      </c>
      <c r="F49" s="8">
        <v>1154.45</v>
      </c>
      <c r="G49" s="8"/>
      <c r="H49" s="9">
        <f t="shared" si="98"/>
        <v>-10026.90000000004</v>
      </c>
      <c r="I49" s="10"/>
      <c r="J49" s="11">
        <f t="shared" si="99"/>
        <v>-11.700000000000045</v>
      </c>
      <c r="K49" s="12">
        <f t="shared" si="100"/>
        <v>-10026.90000000004</v>
      </c>
    </row>
    <row r="50" spans="1:11" s="13" customFormat="1" ht="18" customHeight="1">
      <c r="A50" s="5">
        <v>43417</v>
      </c>
      <c r="B50" s="6" t="s">
        <v>141</v>
      </c>
      <c r="C50" s="7">
        <v>5241</v>
      </c>
      <c r="D50" s="6" t="s">
        <v>14</v>
      </c>
      <c r="E50" s="8">
        <v>190.8</v>
      </c>
      <c r="F50" s="8">
        <v>193.65</v>
      </c>
      <c r="G50" s="8"/>
      <c r="H50" s="9">
        <f t="shared" ref="H50" si="101">(IF(D50="SHORT",E50-F50,IF(D50="LONG",F50-E50)))*C50</f>
        <v>14936.849999999969</v>
      </c>
      <c r="I50" s="10"/>
      <c r="J50" s="11">
        <f t="shared" ref="J50" si="102">(H50+I50)/C50</f>
        <v>2.8499999999999943</v>
      </c>
      <c r="K50" s="12">
        <f t="shared" ref="K50" si="103">SUM(H50:I50)</f>
        <v>14936.849999999969</v>
      </c>
    </row>
    <row r="51" spans="1:11" s="13" customFormat="1" ht="18" customHeight="1">
      <c r="A51" s="5">
        <v>43416</v>
      </c>
      <c r="B51" s="6" t="s">
        <v>140</v>
      </c>
      <c r="C51" s="7">
        <v>1943</v>
      </c>
      <c r="D51" s="6" t="s">
        <v>12</v>
      </c>
      <c r="E51" s="8">
        <v>514.5</v>
      </c>
      <c r="F51" s="8">
        <v>506.75</v>
      </c>
      <c r="G51" s="8"/>
      <c r="H51" s="9">
        <f t="shared" ref="H51" si="104">(IF(D51="SHORT",E51-F51,IF(D51="LONG",F51-E51)))*C51</f>
        <v>15058.25</v>
      </c>
      <c r="I51" s="10"/>
      <c r="J51" s="11">
        <f t="shared" ref="J51" si="105">(H51+I51)/C51</f>
        <v>7.75</v>
      </c>
      <c r="K51" s="12">
        <f t="shared" ref="K51" si="106">SUM(H51:I51)</f>
        <v>15058.25</v>
      </c>
    </row>
    <row r="52" spans="1:11" s="13" customFormat="1" ht="18" customHeight="1">
      <c r="A52" s="5">
        <v>43409</v>
      </c>
      <c r="B52" s="6" t="s">
        <v>139</v>
      </c>
      <c r="C52" s="7">
        <v>4905</v>
      </c>
      <c r="D52" s="6" t="s">
        <v>12</v>
      </c>
      <c r="E52" s="8">
        <v>203.85</v>
      </c>
      <c r="F52" s="8">
        <v>205.95</v>
      </c>
      <c r="G52" s="8"/>
      <c r="H52" s="9">
        <f t="shared" ref="H52:H53" si="107">(IF(D52="SHORT",E52-F52,IF(D52="LONG",F52-E52)))*C52</f>
        <v>-10300.499999999973</v>
      </c>
      <c r="I52" s="10"/>
      <c r="J52" s="11">
        <f t="shared" ref="J52:J53" si="108">(H52+I52)/C52</f>
        <v>-2.0999999999999943</v>
      </c>
      <c r="K52" s="12">
        <f t="shared" ref="K52:K53" si="109">SUM(H52:I52)</f>
        <v>-10300.499999999973</v>
      </c>
    </row>
    <row r="53" spans="1:11" s="13" customFormat="1" ht="18" customHeight="1">
      <c r="A53" s="5">
        <v>43409</v>
      </c>
      <c r="B53" s="6" t="s">
        <v>138</v>
      </c>
      <c r="C53" s="7">
        <v>919</v>
      </c>
      <c r="D53" s="6" t="s">
        <v>12</v>
      </c>
      <c r="E53" s="8">
        <v>1088</v>
      </c>
      <c r="F53" s="8">
        <v>1082.45</v>
      </c>
      <c r="G53" s="8"/>
      <c r="H53" s="9">
        <f t="shared" si="107"/>
        <v>5100.449999999958</v>
      </c>
      <c r="I53" s="10"/>
      <c r="J53" s="11">
        <f t="shared" si="108"/>
        <v>5.5499999999999545</v>
      </c>
      <c r="K53" s="12">
        <f t="shared" si="109"/>
        <v>5100.449999999958</v>
      </c>
    </row>
    <row r="54" spans="1:11" s="13" customFormat="1" ht="18" customHeight="1">
      <c r="A54" s="5">
        <v>43406</v>
      </c>
      <c r="B54" s="6" t="s">
        <v>136</v>
      </c>
      <c r="C54" s="7">
        <v>1387</v>
      </c>
      <c r="D54" s="14" t="s">
        <v>14</v>
      </c>
      <c r="E54" s="8">
        <v>720.9</v>
      </c>
      <c r="F54" s="8">
        <v>713.5</v>
      </c>
      <c r="G54" s="8"/>
      <c r="H54" s="9">
        <f t="shared" ref="H54:H55" si="110">(IF(D54="SHORT",E54-F54,IF(D54="LONG",F54-E54)))*C54</f>
        <v>-10263.799999999968</v>
      </c>
      <c r="I54" s="10"/>
      <c r="J54" s="11">
        <f t="shared" ref="J54:J55" si="111">(H54+I54)/C54</f>
        <v>-7.3999999999999773</v>
      </c>
      <c r="K54" s="12">
        <f t="shared" ref="K54:K55" si="112">SUM(H54:I54)</f>
        <v>-10263.799999999968</v>
      </c>
    </row>
    <row r="55" spans="1:11" s="13" customFormat="1" ht="18" customHeight="1">
      <c r="A55" s="5">
        <v>43406</v>
      </c>
      <c r="B55" s="6" t="s">
        <v>135</v>
      </c>
      <c r="C55" s="7">
        <v>6359</v>
      </c>
      <c r="D55" s="14" t="s">
        <v>14</v>
      </c>
      <c r="E55" s="8">
        <v>157.25</v>
      </c>
      <c r="F55" s="8">
        <v>159.35</v>
      </c>
      <c r="G55" s="8"/>
      <c r="H55" s="9">
        <f t="shared" si="110"/>
        <v>13353.899999999963</v>
      </c>
      <c r="I55" s="10"/>
      <c r="J55" s="11">
        <f t="shared" si="111"/>
        <v>2.0999999999999943</v>
      </c>
      <c r="K55" s="12">
        <f t="shared" si="112"/>
        <v>13353.899999999963</v>
      </c>
    </row>
    <row r="56" spans="1:11" ht="21">
      <c r="A56" s="24"/>
      <c r="B56" s="25"/>
      <c r="C56" s="25"/>
      <c r="D56" s="25"/>
      <c r="E56" s="25"/>
      <c r="F56" s="111" t="s">
        <v>93</v>
      </c>
      <c r="G56" s="112"/>
      <c r="H56" s="112"/>
      <c r="I56" s="113"/>
      <c r="J56" s="114">
        <f>SUM(K33:K55)</f>
        <v>132667.59999999969</v>
      </c>
      <c r="K56" s="115"/>
    </row>
    <row r="57" spans="1:11" s="13" customFormat="1" ht="18" customHeight="1">
      <c r="A57" s="5">
        <v>43404</v>
      </c>
      <c r="B57" s="14" t="s">
        <v>54</v>
      </c>
      <c r="C57" s="7">
        <v>787</v>
      </c>
      <c r="D57" s="14" t="s">
        <v>14</v>
      </c>
      <c r="E57" s="8">
        <v>1269.05</v>
      </c>
      <c r="F57" s="8">
        <v>1288.0999999999999</v>
      </c>
      <c r="G57" s="8"/>
      <c r="H57" s="9">
        <f t="shared" ref="H57" si="113">(IF(D57="SHORT",E57-F57,IF(D57="LONG",F57-E57)))*C57</f>
        <v>14992.349999999964</v>
      </c>
      <c r="I57" s="10"/>
      <c r="J57" s="11">
        <f t="shared" ref="J57" si="114">(H57+I57)/C57</f>
        <v>19.049999999999955</v>
      </c>
      <c r="K57" s="12">
        <f t="shared" ref="K57" si="115">SUM(H57:I57)</f>
        <v>14992.349999999964</v>
      </c>
    </row>
    <row r="58" spans="1:11" s="22" customFormat="1" ht="18" customHeight="1">
      <c r="A58" s="16">
        <v>43403</v>
      </c>
      <c r="B58" s="17" t="s">
        <v>134</v>
      </c>
      <c r="C58" s="18">
        <v>1445</v>
      </c>
      <c r="D58" s="17" t="s">
        <v>14</v>
      </c>
      <c r="E58" s="19">
        <v>692</v>
      </c>
      <c r="F58" s="19">
        <v>702.35</v>
      </c>
      <c r="G58" s="19">
        <v>714.7</v>
      </c>
      <c r="H58" s="20">
        <f t="shared" ref="H58" si="116">(IF(D58="SHORT",E58-F58,IF(D58="LONG",F58-E58)))*C58</f>
        <v>14955.750000000033</v>
      </c>
      <c r="I58" s="21">
        <f t="shared" ref="I58" si="117">(IF(D58="SHORT",IF(H58="",0,F58-G58),IF(H58="",0,G58-F58)))*C58</f>
        <v>17845.750000000033</v>
      </c>
      <c r="J58" s="30">
        <f t="shared" ref="J58" si="118">(H58+I58)/C58</f>
        <v>22.700000000000045</v>
      </c>
      <c r="K58" s="31">
        <f t="shared" ref="K58" si="119">SUM(H58:I58)</f>
        <v>32801.500000000065</v>
      </c>
    </row>
    <row r="59" spans="1:11" s="13" customFormat="1" ht="18" customHeight="1">
      <c r="A59" s="5">
        <v>43402</v>
      </c>
      <c r="B59" s="6" t="s">
        <v>133</v>
      </c>
      <c r="C59" s="7">
        <v>5003</v>
      </c>
      <c r="D59" s="6" t="s">
        <v>14</v>
      </c>
      <c r="E59" s="8">
        <v>199.85</v>
      </c>
      <c r="F59" s="8">
        <v>202.8</v>
      </c>
      <c r="G59" s="8"/>
      <c r="H59" s="9">
        <f t="shared" ref="H59" si="120">(IF(D59="SHORT",E59-F59,IF(D59="LONG",F59-E59)))*C59</f>
        <v>14758.850000000086</v>
      </c>
      <c r="I59" s="10"/>
      <c r="J59" s="11">
        <f t="shared" ref="J59" si="121">(H59+I59)/C59</f>
        <v>2.9500000000000171</v>
      </c>
      <c r="K59" s="12">
        <f t="shared" ref="K59" si="122">SUM(H59:I59)</f>
        <v>14758.850000000086</v>
      </c>
    </row>
    <row r="60" spans="1:11" s="13" customFormat="1" ht="18" customHeight="1">
      <c r="A60" s="5">
        <v>43399</v>
      </c>
      <c r="B60" s="6" t="s">
        <v>132</v>
      </c>
      <c r="C60" s="7">
        <v>1354</v>
      </c>
      <c r="D60" s="6" t="s">
        <v>14</v>
      </c>
      <c r="E60" s="8">
        <v>738.25</v>
      </c>
      <c r="F60" s="8">
        <v>730.7</v>
      </c>
      <c r="G60" s="8"/>
      <c r="H60" s="9">
        <f t="shared" ref="H60" si="123">(IF(D60="SHORT",E60-F60,IF(D60="LONG",F60-E60)))*C60</f>
        <v>-10222.699999999939</v>
      </c>
      <c r="I60" s="10"/>
      <c r="J60" s="11">
        <f t="shared" ref="J60" si="124">(H60+I60)/C60</f>
        <v>-7.5499999999999545</v>
      </c>
      <c r="K60" s="12">
        <f t="shared" ref="K60" si="125">SUM(H60:I60)</f>
        <v>-10222.699999999939</v>
      </c>
    </row>
    <row r="61" spans="1:11" s="13" customFormat="1" ht="18" customHeight="1">
      <c r="A61" s="5">
        <v>43398</v>
      </c>
      <c r="B61" s="6" t="s">
        <v>131</v>
      </c>
      <c r="C61" s="7">
        <v>1477</v>
      </c>
      <c r="D61" s="6" t="s">
        <v>12</v>
      </c>
      <c r="E61" s="8">
        <v>676.9</v>
      </c>
      <c r="F61" s="8">
        <v>670.5</v>
      </c>
      <c r="G61" s="8"/>
      <c r="H61" s="9">
        <f t="shared" ref="H61" si="126">(IF(D61="SHORT",E61-F61,IF(D61="LONG",F61-E61)))*C61</f>
        <v>9452.7999999999665</v>
      </c>
      <c r="I61" s="10"/>
      <c r="J61" s="11">
        <f t="shared" ref="J61" si="127">(H61+I61)/C61</f>
        <v>6.3999999999999773</v>
      </c>
      <c r="K61" s="12">
        <f t="shared" ref="K61" si="128">SUM(H61:I61)</f>
        <v>9452.7999999999665</v>
      </c>
    </row>
    <row r="62" spans="1:11" s="13" customFormat="1" ht="18" customHeight="1">
      <c r="A62" s="5">
        <v>43397</v>
      </c>
      <c r="B62" s="6" t="s">
        <v>20</v>
      </c>
      <c r="C62" s="7">
        <v>4029</v>
      </c>
      <c r="D62" s="6" t="s">
        <v>12</v>
      </c>
      <c r="E62" s="8">
        <v>248.2</v>
      </c>
      <c r="F62" s="8">
        <v>244.5</v>
      </c>
      <c r="G62" s="8"/>
      <c r="H62" s="9">
        <f t="shared" ref="H62" si="129">(IF(D62="SHORT",E62-F62,IF(D62="LONG",F62-E62)))*C62</f>
        <v>14907.299999999954</v>
      </c>
      <c r="I62" s="10"/>
      <c r="J62" s="11">
        <f t="shared" ref="J62" si="130">(H62+I62)/C62</f>
        <v>3.6999999999999886</v>
      </c>
      <c r="K62" s="12">
        <f t="shared" ref="K62" si="131">SUM(H62:I62)</f>
        <v>14907.299999999954</v>
      </c>
    </row>
    <row r="63" spans="1:11" s="22" customFormat="1" ht="18" customHeight="1">
      <c r="A63" s="16">
        <v>43396</v>
      </c>
      <c r="B63" s="17" t="s">
        <v>130</v>
      </c>
      <c r="C63" s="18">
        <v>2107</v>
      </c>
      <c r="D63" s="17" t="s">
        <v>12</v>
      </c>
      <c r="E63" s="19">
        <v>474.6</v>
      </c>
      <c r="F63" s="19">
        <v>467.5</v>
      </c>
      <c r="G63" s="19">
        <v>459.3</v>
      </c>
      <c r="H63" s="20">
        <f t="shared" ref="H63" si="132">(IF(D63="SHORT",E63-F63,IF(D63="LONG",F63-E63)))*C63</f>
        <v>14959.700000000048</v>
      </c>
      <c r="I63" s="21">
        <f t="shared" ref="I63" si="133">(IF(D63="SHORT",IF(H63="",0,F63-G63),IF(H63="",0,G63-F63)))*C63</f>
        <v>17277.399999999976</v>
      </c>
      <c r="J63" s="30">
        <f t="shared" ref="J63" si="134">(H63+I63)/C63</f>
        <v>15.300000000000011</v>
      </c>
      <c r="K63" s="31">
        <f t="shared" ref="K63" si="135">SUM(H63:I63)</f>
        <v>32237.100000000024</v>
      </c>
    </row>
    <row r="64" spans="1:11" s="13" customFormat="1" ht="18" customHeight="1">
      <c r="A64" s="5">
        <v>43395</v>
      </c>
      <c r="B64" s="6" t="s">
        <v>129</v>
      </c>
      <c r="C64" s="7">
        <v>3062</v>
      </c>
      <c r="D64" s="6" t="s">
        <v>12</v>
      </c>
      <c r="E64" s="8">
        <v>326.5</v>
      </c>
      <c r="F64" s="8">
        <v>329.85</v>
      </c>
      <c r="G64" s="8"/>
      <c r="H64" s="9">
        <f t="shared" ref="H64" si="136">(IF(D64="SHORT",E64-F64,IF(D64="LONG",F64-E64)))*C64</f>
        <v>-10257.70000000007</v>
      </c>
      <c r="I64" s="10"/>
      <c r="J64" s="11">
        <f t="shared" ref="J64" si="137">(H64+I64)/C64</f>
        <v>-3.3500000000000227</v>
      </c>
      <c r="K64" s="12">
        <f t="shared" ref="K64" si="138">SUM(H64:I64)</f>
        <v>-10257.70000000007</v>
      </c>
    </row>
    <row r="65" spans="1:11" s="13" customFormat="1" ht="18" customHeight="1">
      <c r="A65" s="5">
        <v>43392</v>
      </c>
      <c r="B65" s="6" t="s">
        <v>38</v>
      </c>
      <c r="C65" s="7">
        <v>1551</v>
      </c>
      <c r="D65" s="6" t="s">
        <v>12</v>
      </c>
      <c r="E65" s="8">
        <v>644.5</v>
      </c>
      <c r="F65" s="8">
        <v>634.79999999999995</v>
      </c>
      <c r="G65" s="8"/>
      <c r="H65" s="9">
        <f t="shared" ref="H65" si="139">(IF(D65="SHORT",E65-F65,IF(D65="LONG",F65-E65)))*C65</f>
        <v>15044.70000000007</v>
      </c>
      <c r="I65" s="10"/>
      <c r="J65" s="11">
        <f t="shared" ref="J65" si="140">(H65+I65)/C65</f>
        <v>9.7000000000000455</v>
      </c>
      <c r="K65" s="12">
        <f t="shared" ref="K65" si="141">SUM(H65:I65)</f>
        <v>15044.70000000007</v>
      </c>
    </row>
    <row r="66" spans="1:11" s="22" customFormat="1" ht="18" customHeight="1">
      <c r="A66" s="16">
        <v>43390</v>
      </c>
      <c r="B66" s="17" t="s">
        <v>128</v>
      </c>
      <c r="C66" s="18">
        <v>2751</v>
      </c>
      <c r="D66" s="17" t="s">
        <v>12</v>
      </c>
      <c r="E66" s="19">
        <v>363.4</v>
      </c>
      <c r="F66" s="19">
        <v>357.9</v>
      </c>
      <c r="G66" s="19">
        <v>351.65</v>
      </c>
      <c r="H66" s="20">
        <f t="shared" ref="H66" si="142">(IF(D66="SHORT",E66-F66,IF(D66="LONG",F66-E66)))*C66</f>
        <v>15130.5</v>
      </c>
      <c r="I66" s="21">
        <f t="shared" ref="I66" si="143">(IF(D66="SHORT",IF(H66="",0,F66-G66),IF(H66="",0,G66-F66)))*C66</f>
        <v>17193.75</v>
      </c>
      <c r="J66" s="30">
        <f t="shared" ref="J66" si="144">(H66+I66)/C66</f>
        <v>11.75</v>
      </c>
      <c r="K66" s="31">
        <f t="shared" ref="K66" si="145">SUM(H66:I66)</f>
        <v>32324.25</v>
      </c>
    </row>
    <row r="67" spans="1:11" s="13" customFormat="1" ht="18" customHeight="1">
      <c r="A67" s="5">
        <v>43389</v>
      </c>
      <c r="B67" s="6" t="s">
        <v>127</v>
      </c>
      <c r="C67" s="7">
        <v>12106</v>
      </c>
      <c r="D67" s="14" t="s">
        <v>14</v>
      </c>
      <c r="E67" s="8">
        <v>82.6</v>
      </c>
      <c r="F67" s="8">
        <v>83.85</v>
      </c>
      <c r="G67" s="8"/>
      <c r="H67" s="9">
        <f t="shared" ref="H67" si="146">(IF(D67="SHORT",E67-F67,IF(D67="LONG",F67-E67)))*C67</f>
        <v>15132.5</v>
      </c>
      <c r="I67" s="10"/>
      <c r="J67" s="11">
        <f t="shared" ref="J67" si="147">(H67+I67)/C67</f>
        <v>1.25</v>
      </c>
      <c r="K67" s="12">
        <f t="shared" ref="K67" si="148">SUM(H67:I67)</f>
        <v>15132.5</v>
      </c>
    </row>
    <row r="68" spans="1:11" s="13" customFormat="1" ht="18" customHeight="1">
      <c r="A68" s="5">
        <v>43388</v>
      </c>
      <c r="B68" s="14" t="s">
        <v>47</v>
      </c>
      <c r="C68" s="7">
        <v>973</v>
      </c>
      <c r="D68" s="14" t="s">
        <v>14</v>
      </c>
      <c r="E68" s="8">
        <v>1027.25</v>
      </c>
      <c r="F68" s="8">
        <v>1042.45</v>
      </c>
      <c r="G68" s="8"/>
      <c r="H68" s="9">
        <f t="shared" ref="H68" si="149">(IF(D68="SHORT",E68-F68,IF(D68="LONG",F68-E68)))*C68</f>
        <v>14789.600000000044</v>
      </c>
      <c r="I68" s="10"/>
      <c r="J68" s="11">
        <f t="shared" ref="J68" si="150">(H68+I68)/C68</f>
        <v>15.200000000000045</v>
      </c>
      <c r="K68" s="12">
        <f t="shared" ref="K68" si="151">SUM(H68:I68)</f>
        <v>14789.600000000044</v>
      </c>
    </row>
    <row r="69" spans="1:11" s="22" customFormat="1" ht="18" customHeight="1">
      <c r="A69" s="16">
        <v>43385</v>
      </c>
      <c r="B69" s="17" t="s">
        <v>41</v>
      </c>
      <c r="C69" s="18">
        <v>1180</v>
      </c>
      <c r="D69" s="17" t="s">
        <v>14</v>
      </c>
      <c r="E69" s="19">
        <v>847.1</v>
      </c>
      <c r="F69" s="19">
        <v>859.8</v>
      </c>
      <c r="G69" s="19">
        <v>874.85</v>
      </c>
      <c r="H69" s="20">
        <f t="shared" ref="H69" si="152">(IF(D69="SHORT",E69-F69,IF(D69="LONG",F69-E69)))*C69</f>
        <v>14985.99999999992</v>
      </c>
      <c r="I69" s="21">
        <f t="shared" ref="I69" si="153">(IF(D69="SHORT",IF(H69="",0,F69-G69),IF(H69="",0,G69-F69)))*C69</f>
        <v>17759.00000000008</v>
      </c>
      <c r="J69" s="30">
        <f t="shared" ref="J69" si="154">(H69+I69)/C69</f>
        <v>27.75</v>
      </c>
      <c r="K69" s="31">
        <f t="shared" ref="K69" si="155">SUM(H69:I69)</f>
        <v>32745</v>
      </c>
    </row>
    <row r="70" spans="1:11" s="13" customFormat="1" ht="18" customHeight="1">
      <c r="A70" s="5">
        <v>43384</v>
      </c>
      <c r="B70" s="6" t="s">
        <v>23</v>
      </c>
      <c r="C70" s="7">
        <v>590</v>
      </c>
      <c r="D70" s="6" t="s">
        <v>14</v>
      </c>
      <c r="E70" s="8">
        <v>1692.2</v>
      </c>
      <c r="F70" s="8">
        <v>1717.55</v>
      </c>
      <c r="G70" s="8"/>
      <c r="H70" s="9">
        <f t="shared" ref="H70" si="156">(IF(D70="SHORT",E70-F70,IF(D70="LONG",F70-E70)))*C70</f>
        <v>14956.499999999945</v>
      </c>
      <c r="I70" s="10"/>
      <c r="J70" s="11">
        <f t="shared" ref="J70" si="157">(H70+I70)/C70</f>
        <v>25.349999999999909</v>
      </c>
      <c r="K70" s="12">
        <f t="shared" ref="K70" si="158">SUM(H70:I70)</f>
        <v>14956.499999999945</v>
      </c>
    </row>
    <row r="71" spans="1:11" s="13" customFormat="1" ht="18" customHeight="1">
      <c r="A71" s="5">
        <v>43383</v>
      </c>
      <c r="B71" s="6" t="s">
        <v>126</v>
      </c>
      <c r="C71" s="7">
        <v>658</v>
      </c>
      <c r="D71" s="6" t="s">
        <v>14</v>
      </c>
      <c r="E71" s="8">
        <v>1517.5</v>
      </c>
      <c r="F71" s="8">
        <v>1540.25</v>
      </c>
      <c r="G71" s="8"/>
      <c r="H71" s="9">
        <f t="shared" ref="H71:H72" si="159">(IF(D71="SHORT",E71-F71,IF(D71="LONG",F71-E71)))*C71</f>
        <v>14969.5</v>
      </c>
      <c r="I71" s="10"/>
      <c r="J71" s="11">
        <f t="shared" ref="J71:J72" si="160">(H71+I71)/C71</f>
        <v>22.75</v>
      </c>
      <c r="K71" s="12">
        <f t="shared" ref="K71:K72" si="161">SUM(H71:I71)</f>
        <v>14969.5</v>
      </c>
    </row>
    <row r="72" spans="1:11" s="13" customFormat="1" ht="18" customHeight="1">
      <c r="A72" s="5">
        <v>43383</v>
      </c>
      <c r="B72" s="6" t="s">
        <v>125</v>
      </c>
      <c r="C72" s="7">
        <v>1418</v>
      </c>
      <c r="D72" s="6" t="s">
        <v>14</v>
      </c>
      <c r="E72" s="8">
        <v>704.95</v>
      </c>
      <c r="F72" s="8">
        <v>697.5</v>
      </c>
      <c r="G72" s="8"/>
      <c r="H72" s="9">
        <f t="shared" si="159"/>
        <v>-10564.100000000064</v>
      </c>
      <c r="I72" s="10"/>
      <c r="J72" s="11">
        <f t="shared" si="160"/>
        <v>-7.4500000000000455</v>
      </c>
      <c r="K72" s="12">
        <f t="shared" si="161"/>
        <v>-10564.100000000064</v>
      </c>
    </row>
    <row r="73" spans="1:11" s="13" customFormat="1" ht="18" customHeight="1">
      <c r="A73" s="5">
        <v>43382</v>
      </c>
      <c r="B73" s="6" t="s">
        <v>124</v>
      </c>
      <c r="C73" s="7">
        <v>684</v>
      </c>
      <c r="D73" s="14" t="s">
        <v>12</v>
      </c>
      <c r="E73" s="8">
        <v>1460</v>
      </c>
      <c r="F73" s="8">
        <v>1474.85</v>
      </c>
      <c r="G73" s="8"/>
      <c r="H73" s="9">
        <f t="shared" ref="H73" si="162">(IF(D73="SHORT",E73-F73,IF(D73="LONG",F73-E73)))*C73</f>
        <v>-10157.399999999938</v>
      </c>
      <c r="I73" s="10"/>
      <c r="J73" s="11">
        <f t="shared" ref="J73" si="163">(H73+I73)/C73</f>
        <v>-14.849999999999909</v>
      </c>
      <c r="K73" s="12">
        <f t="shared" ref="K73" si="164">SUM(H73:I73)</f>
        <v>-10157.399999999938</v>
      </c>
    </row>
    <row r="74" spans="1:11" s="13" customFormat="1" ht="18" customHeight="1">
      <c r="A74" s="5">
        <v>43378</v>
      </c>
      <c r="B74" s="14" t="s">
        <v>24</v>
      </c>
      <c r="C74" s="7">
        <v>6447</v>
      </c>
      <c r="D74" s="14" t="s">
        <v>12</v>
      </c>
      <c r="E74" s="8">
        <v>155.1</v>
      </c>
      <c r="F74" s="8">
        <v>156.69999999999999</v>
      </c>
      <c r="G74" s="8"/>
      <c r="H74" s="9">
        <f t="shared" ref="H74:H75" si="165">(IF(D74="SHORT",E74-F74,IF(D74="LONG",F74-E74)))*C74</f>
        <v>-10315.199999999963</v>
      </c>
      <c r="I74" s="10"/>
      <c r="J74" s="11">
        <f t="shared" ref="J74:J75" si="166">(H74+I74)/C74</f>
        <v>-1.5999999999999941</v>
      </c>
      <c r="K74" s="12">
        <f t="shared" ref="K74:K75" si="167">SUM(H74:I74)</f>
        <v>-10315.199999999963</v>
      </c>
    </row>
    <row r="75" spans="1:11" s="22" customFormat="1" ht="18" customHeight="1">
      <c r="A75" s="16">
        <v>43378</v>
      </c>
      <c r="B75" s="17" t="s">
        <v>25</v>
      </c>
      <c r="C75" s="18">
        <v>1065</v>
      </c>
      <c r="D75" s="17" t="s">
        <v>12</v>
      </c>
      <c r="E75" s="19">
        <v>938.5</v>
      </c>
      <c r="F75" s="19">
        <v>924.4</v>
      </c>
      <c r="G75" s="19">
        <v>908.2</v>
      </c>
      <c r="H75" s="20">
        <f t="shared" si="165"/>
        <v>15016.500000000024</v>
      </c>
      <c r="I75" s="21">
        <f t="shared" ref="I75" si="168">(IF(D75="SHORT",IF(H75="",0,F75-G75),IF(H75="",0,G75-F75)))*C75</f>
        <v>17252.999999999927</v>
      </c>
      <c r="J75" s="30">
        <f t="shared" si="166"/>
        <v>30.299999999999951</v>
      </c>
      <c r="K75" s="31">
        <f t="shared" si="167"/>
        <v>32269.499999999949</v>
      </c>
    </row>
    <row r="76" spans="1:11" s="22" customFormat="1" ht="18" customHeight="1">
      <c r="A76" s="16">
        <v>43377</v>
      </c>
      <c r="B76" s="17" t="s">
        <v>123</v>
      </c>
      <c r="C76" s="18">
        <v>2551</v>
      </c>
      <c r="D76" s="17" t="s">
        <v>12</v>
      </c>
      <c r="E76" s="19">
        <v>392</v>
      </c>
      <c r="F76" s="19">
        <v>386.1</v>
      </c>
      <c r="G76" s="19">
        <v>379.35</v>
      </c>
      <c r="H76" s="20">
        <f t="shared" ref="H76" si="169">(IF(D76="SHORT",E76-F76,IF(D76="LONG",F76-E76)))*C76</f>
        <v>15050.899999999941</v>
      </c>
      <c r="I76" s="21">
        <f t="shared" ref="I76" si="170">(IF(D76="SHORT",IF(H76="",0,F76-G76),IF(H76="",0,G76-F76)))*C76</f>
        <v>17219.25</v>
      </c>
      <c r="J76" s="30">
        <f t="shared" ref="J76" si="171">(H76+I76)/C76</f>
        <v>12.649999999999977</v>
      </c>
      <c r="K76" s="31">
        <f t="shared" ref="K76" si="172">SUM(H76:I76)</f>
        <v>32270.149999999943</v>
      </c>
    </row>
    <row r="77" spans="1:11" s="13" customFormat="1" ht="18" customHeight="1">
      <c r="A77" s="5">
        <v>43376</v>
      </c>
      <c r="B77" s="6" t="s">
        <v>31</v>
      </c>
      <c r="C77" s="7">
        <v>2314</v>
      </c>
      <c r="D77" s="6" t="s">
        <v>12</v>
      </c>
      <c r="E77" s="8">
        <v>432.15</v>
      </c>
      <c r="F77" s="8">
        <v>430.05</v>
      </c>
      <c r="G77" s="8"/>
      <c r="H77" s="9">
        <f t="shared" ref="H77" si="173">(IF(D77="SHORT",E77-F77,IF(D77="LONG",F77-E77)))*C77</f>
        <v>4859.3999999999214</v>
      </c>
      <c r="I77" s="10"/>
      <c r="J77" s="11">
        <f t="shared" ref="J77" si="174">(H77+I77)/C77</f>
        <v>2.0999999999999659</v>
      </c>
      <c r="K77" s="12">
        <f t="shared" ref="K77" si="175">SUM(H77:I77)</f>
        <v>4859.3999999999214</v>
      </c>
    </row>
    <row r="78" spans="1:11" ht="21">
      <c r="A78" s="24"/>
      <c r="B78" s="25"/>
      <c r="C78" s="25"/>
      <c r="D78" s="25"/>
      <c r="E78" s="25"/>
      <c r="F78" s="111" t="s">
        <v>93</v>
      </c>
      <c r="G78" s="112"/>
      <c r="H78" s="112"/>
      <c r="I78" s="113"/>
      <c r="J78" s="114">
        <f>SUM(K57:K77)</f>
        <v>276993.89999999997</v>
      </c>
      <c r="K78" s="115"/>
    </row>
    <row r="79" spans="1:11" s="13" customFormat="1" ht="18" customHeight="1">
      <c r="A79" s="5">
        <v>43370</v>
      </c>
      <c r="B79" s="14" t="s">
        <v>120</v>
      </c>
      <c r="C79" s="7">
        <v>1591</v>
      </c>
      <c r="D79" s="14" t="s">
        <v>12</v>
      </c>
      <c r="E79" s="8">
        <v>628.5</v>
      </c>
      <c r="F79" s="8">
        <v>619.1</v>
      </c>
      <c r="G79" s="8"/>
      <c r="H79" s="9">
        <f t="shared" ref="H79" si="176">(IF(D79="SHORT",E79-F79,IF(D79="LONG",F79-E79)))*C79</f>
        <v>14955.399999999963</v>
      </c>
      <c r="I79" s="10"/>
      <c r="J79" s="11">
        <f t="shared" ref="J79" si="177">(H79+I79)/C79</f>
        <v>9.3999999999999773</v>
      </c>
      <c r="K79" s="12">
        <f t="shared" ref="K79" si="178">SUM(H79:I79)</f>
        <v>14955.399999999963</v>
      </c>
    </row>
    <row r="80" spans="1:11" s="22" customFormat="1" ht="18" customHeight="1">
      <c r="A80" s="16">
        <v>43370</v>
      </c>
      <c r="B80" s="17" t="s">
        <v>119</v>
      </c>
      <c r="C80" s="18">
        <v>1518</v>
      </c>
      <c r="D80" s="17" t="s">
        <v>12</v>
      </c>
      <c r="E80" s="19">
        <v>658.5</v>
      </c>
      <c r="F80" s="19">
        <v>648.65</v>
      </c>
      <c r="G80" s="19">
        <v>637.25</v>
      </c>
      <c r="H80" s="20">
        <f t="shared" ref="H80" si="179">(IF(D80="SHORT",E80-F80,IF(D80="LONG",F80-E80)))*C80</f>
        <v>14952.300000000034</v>
      </c>
      <c r="I80" s="21">
        <f t="shared" ref="I80" si="180">(IF(D80="SHORT",IF(H80="",0,F80-G80),IF(H80="",0,G80-F80)))*C80</f>
        <v>17305.199999999964</v>
      </c>
      <c r="J80" s="30">
        <f t="shared" ref="J80" si="181">(H80+I80)/C80</f>
        <v>21.25</v>
      </c>
      <c r="K80" s="31">
        <f t="shared" ref="K80" si="182">SUM(H80:I80)</f>
        <v>32257.5</v>
      </c>
    </row>
    <row r="81" spans="1:11" s="13" customFormat="1" ht="18" customHeight="1">
      <c r="A81" s="5">
        <v>43369</v>
      </c>
      <c r="B81" s="6" t="s">
        <v>118</v>
      </c>
      <c r="C81" s="7">
        <v>2665</v>
      </c>
      <c r="D81" s="6" t="s">
        <v>14</v>
      </c>
      <c r="E81" s="8">
        <v>375.2</v>
      </c>
      <c r="F81" s="8">
        <v>380.8</v>
      </c>
      <c r="G81" s="8"/>
      <c r="H81" s="9">
        <f t="shared" ref="H81" si="183">(IF(D81="SHORT",E81-F81,IF(D81="LONG",F81-E81)))*C81</f>
        <v>14924.00000000006</v>
      </c>
      <c r="I81" s="10"/>
      <c r="J81" s="11">
        <f t="shared" ref="J81" si="184">(H81+I81)/C81</f>
        <v>5.6000000000000227</v>
      </c>
      <c r="K81" s="12">
        <f t="shared" ref="K81" si="185">SUM(H81:I81)</f>
        <v>14924.00000000006</v>
      </c>
    </row>
    <row r="82" spans="1:11" s="22" customFormat="1" ht="18" customHeight="1">
      <c r="A82" s="16">
        <v>43368</v>
      </c>
      <c r="B82" s="17" t="s">
        <v>116</v>
      </c>
      <c r="C82" s="18">
        <v>837</v>
      </c>
      <c r="D82" s="17" t="s">
        <v>14</v>
      </c>
      <c r="E82" s="19">
        <v>1194.1500000000001</v>
      </c>
      <c r="F82" s="19">
        <v>1212.05</v>
      </c>
      <c r="G82" s="19">
        <v>1233.3</v>
      </c>
      <c r="H82" s="20">
        <f t="shared" ref="H82:H89" si="186">(IF(D82="SHORT",E82-F82,IF(D82="LONG",F82-E82)))*C82</f>
        <v>14982.299999999886</v>
      </c>
      <c r="I82" s="21">
        <f t="shared" ref="I82" si="187">(IF(D82="SHORT",IF(H82="",0,F82-G82),IF(H82="",0,G82-F82)))*C82</f>
        <v>17786.25</v>
      </c>
      <c r="J82" s="30">
        <f t="shared" ref="J82:J89" si="188">(H82+I82)/C82</f>
        <v>39.149999999999864</v>
      </c>
      <c r="K82" s="31">
        <f t="shared" ref="K82:K89" si="189">SUM(H82:I82)</f>
        <v>32768.549999999886</v>
      </c>
    </row>
    <row r="83" spans="1:11" s="13" customFormat="1" ht="18" customHeight="1">
      <c r="A83" s="5">
        <v>43368</v>
      </c>
      <c r="B83" s="14" t="s">
        <v>54</v>
      </c>
      <c r="C83" s="7">
        <v>761</v>
      </c>
      <c r="D83" s="14" t="s">
        <v>12</v>
      </c>
      <c r="E83" s="8">
        <v>1313.65</v>
      </c>
      <c r="F83" s="8">
        <v>1327.05</v>
      </c>
      <c r="G83" s="8"/>
      <c r="H83" s="9">
        <f t="shared" si="186"/>
        <v>-10197.399999999896</v>
      </c>
      <c r="I83" s="10"/>
      <c r="J83" s="11">
        <f t="shared" si="188"/>
        <v>-13.399999999999864</v>
      </c>
      <c r="K83" s="12">
        <f t="shared" si="189"/>
        <v>-10197.399999999896</v>
      </c>
    </row>
    <row r="84" spans="1:11" s="13" customFormat="1" ht="18" customHeight="1">
      <c r="A84" s="5">
        <v>43367</v>
      </c>
      <c r="B84" s="14" t="s">
        <v>117</v>
      </c>
      <c r="C84" s="7">
        <v>389</v>
      </c>
      <c r="D84" s="14" t="s">
        <v>12</v>
      </c>
      <c r="E84" s="8">
        <v>2564.75</v>
      </c>
      <c r="F84" s="8">
        <v>2545.8000000000002</v>
      </c>
      <c r="G84" s="8"/>
      <c r="H84" s="9">
        <f t="shared" si="186"/>
        <v>7371.5499999999292</v>
      </c>
      <c r="I84" s="10"/>
      <c r="J84" s="11">
        <f t="shared" si="188"/>
        <v>18.949999999999818</v>
      </c>
      <c r="K84" s="12">
        <f t="shared" si="189"/>
        <v>7371.5499999999292</v>
      </c>
    </row>
    <row r="85" spans="1:11" s="13" customFormat="1" ht="18" customHeight="1">
      <c r="A85" s="5">
        <v>43366</v>
      </c>
      <c r="B85" s="14" t="s">
        <v>23</v>
      </c>
      <c r="C85" s="7">
        <v>540</v>
      </c>
      <c r="D85" s="14" t="s">
        <v>12</v>
      </c>
      <c r="E85" s="8">
        <v>1851</v>
      </c>
      <c r="F85" s="8">
        <v>1823.25</v>
      </c>
      <c r="G85" s="8"/>
      <c r="H85" s="9">
        <f t="shared" si="186"/>
        <v>14985</v>
      </c>
      <c r="I85" s="10"/>
      <c r="J85" s="11">
        <f t="shared" si="188"/>
        <v>27.75</v>
      </c>
      <c r="K85" s="12">
        <f t="shared" si="189"/>
        <v>14985</v>
      </c>
    </row>
    <row r="86" spans="1:11" s="13" customFormat="1" ht="18" customHeight="1">
      <c r="A86" s="5">
        <v>43357</v>
      </c>
      <c r="B86" s="6" t="s">
        <v>47</v>
      </c>
      <c r="C86" s="7">
        <v>826</v>
      </c>
      <c r="D86" s="14" t="s">
        <v>14</v>
      </c>
      <c r="E86" s="8">
        <v>1210</v>
      </c>
      <c r="F86" s="8">
        <v>1226</v>
      </c>
      <c r="G86" s="8"/>
      <c r="H86" s="9">
        <f t="shared" ref="H86:H87" si="190">(IF(D86="SHORT",E86-F86,IF(D86="LONG",F86-E86)))*C86</f>
        <v>13216</v>
      </c>
      <c r="I86" s="10"/>
      <c r="J86" s="11">
        <f t="shared" ref="J86:J87" si="191">(H86+I86)/C86</f>
        <v>16</v>
      </c>
      <c r="K86" s="12">
        <f t="shared" ref="K86:K87" si="192">SUM(H86:I86)</f>
        <v>13216</v>
      </c>
    </row>
    <row r="87" spans="1:11" s="13" customFormat="1" ht="18" customHeight="1">
      <c r="A87" s="5">
        <v>43355</v>
      </c>
      <c r="B87" s="6" t="s">
        <v>41</v>
      </c>
      <c r="C87" s="7">
        <v>1048</v>
      </c>
      <c r="D87" s="14" t="s">
        <v>14</v>
      </c>
      <c r="E87" s="8">
        <v>954</v>
      </c>
      <c r="F87" s="8">
        <v>963</v>
      </c>
      <c r="G87" s="8"/>
      <c r="H87" s="9">
        <f t="shared" si="190"/>
        <v>9432</v>
      </c>
      <c r="I87" s="10"/>
      <c r="J87" s="11">
        <f t="shared" si="191"/>
        <v>9</v>
      </c>
      <c r="K87" s="12">
        <f t="shared" si="192"/>
        <v>9432</v>
      </c>
    </row>
    <row r="88" spans="1:11" s="13" customFormat="1" ht="18" customHeight="1">
      <c r="A88" s="5">
        <v>43354</v>
      </c>
      <c r="B88" s="14" t="s">
        <v>107</v>
      </c>
      <c r="C88" s="7">
        <v>2884</v>
      </c>
      <c r="D88" s="14" t="s">
        <v>14</v>
      </c>
      <c r="E88" s="8">
        <v>346.7</v>
      </c>
      <c r="F88" s="8">
        <v>343.15</v>
      </c>
      <c r="G88" s="8"/>
      <c r="H88" s="9">
        <f t="shared" si="186"/>
        <v>-10238.200000000033</v>
      </c>
      <c r="I88" s="10"/>
      <c r="J88" s="11">
        <f t="shared" si="188"/>
        <v>-3.5500000000000118</v>
      </c>
      <c r="K88" s="12">
        <f t="shared" si="189"/>
        <v>-10238.200000000033</v>
      </c>
    </row>
    <row r="89" spans="1:11" s="13" customFormat="1" ht="18" customHeight="1">
      <c r="A89" s="5">
        <v>43353</v>
      </c>
      <c r="B89" s="6" t="s">
        <v>121</v>
      </c>
      <c r="C89" s="7">
        <v>2175</v>
      </c>
      <c r="D89" s="6" t="s">
        <v>12</v>
      </c>
      <c r="E89" s="8">
        <v>459.6</v>
      </c>
      <c r="F89" s="8">
        <v>452.7</v>
      </c>
      <c r="G89" s="8"/>
      <c r="H89" s="9">
        <f t="shared" si="186"/>
        <v>15007.500000000075</v>
      </c>
      <c r="I89" s="10"/>
      <c r="J89" s="11">
        <f t="shared" si="188"/>
        <v>6.9000000000000341</v>
      </c>
      <c r="K89" s="12">
        <f t="shared" si="189"/>
        <v>15007.500000000075</v>
      </c>
    </row>
    <row r="90" spans="1:11" s="13" customFormat="1" ht="18" customHeight="1">
      <c r="A90" s="5">
        <v>43350</v>
      </c>
      <c r="B90" s="6" t="s">
        <v>52</v>
      </c>
      <c r="C90" s="7">
        <v>1653</v>
      </c>
      <c r="D90" s="6" t="s">
        <v>14</v>
      </c>
      <c r="E90" s="8">
        <v>604.75</v>
      </c>
      <c r="F90" s="8">
        <v>613.79999999999995</v>
      </c>
      <c r="G90" s="8"/>
      <c r="H90" s="9">
        <f t="shared" ref="H90" si="193">(IF(D90="SHORT",E90-F90,IF(D90="LONG",F90-E90)))*C90</f>
        <v>14959.649999999925</v>
      </c>
      <c r="I90" s="10"/>
      <c r="J90" s="11">
        <f t="shared" ref="J90" si="194">(H90+I90)/C90</f>
        <v>9.0499999999999545</v>
      </c>
      <c r="K90" s="12">
        <f t="shared" ref="K90" si="195">SUM(H90:I90)</f>
        <v>14959.649999999925</v>
      </c>
    </row>
    <row r="91" spans="1:11" s="22" customFormat="1" ht="18" customHeight="1">
      <c r="A91" s="16">
        <v>43349</v>
      </c>
      <c r="B91" s="17" t="s">
        <v>15</v>
      </c>
      <c r="C91" s="18">
        <v>6060</v>
      </c>
      <c r="D91" s="17" t="s">
        <v>14</v>
      </c>
      <c r="E91" s="19">
        <v>165</v>
      </c>
      <c r="F91" s="19">
        <v>167.5</v>
      </c>
      <c r="G91" s="19">
        <v>170.4</v>
      </c>
      <c r="H91" s="20">
        <f t="shared" ref="H91" si="196">(IF(D91="SHORT",E91-F91,IF(D91="LONG",F91-E91)))*C91</f>
        <v>15150</v>
      </c>
      <c r="I91" s="21">
        <f>(IF(D91="SHORT",IF(H91="",0,F91-G91),IF(H91="",0,G91-F91)))*C91</f>
        <v>17574.000000000033</v>
      </c>
      <c r="J91" s="30">
        <f t="shared" ref="J91" si="197">(H91+I91)/C91</f>
        <v>5.4000000000000057</v>
      </c>
      <c r="K91" s="31">
        <f t="shared" ref="K91" si="198">SUM(H91:I91)</f>
        <v>32724.000000000033</v>
      </c>
    </row>
    <row r="92" spans="1:11" s="13" customFormat="1" ht="18" customHeight="1">
      <c r="A92" s="5">
        <v>43348</v>
      </c>
      <c r="B92" s="6" t="s">
        <v>51</v>
      </c>
      <c r="C92" s="7">
        <v>367</v>
      </c>
      <c r="D92" s="6" t="s">
        <v>12</v>
      </c>
      <c r="E92" s="8">
        <v>2724.4</v>
      </c>
      <c r="F92" s="8">
        <v>2683.55</v>
      </c>
      <c r="G92" s="8"/>
      <c r="H92" s="9">
        <f t="shared" ref="H92" si="199">(IF(D92="SHORT",E92-F92,IF(D92="LONG",F92-E92)))*C92</f>
        <v>14991.949999999966</v>
      </c>
      <c r="I92" s="10"/>
      <c r="J92" s="11">
        <f t="shared" ref="J92" si="200">(H92+I92)/C92</f>
        <v>40.849999999999909</v>
      </c>
      <c r="K92" s="12">
        <f t="shared" ref="K92" si="201">SUM(H92:I92)</f>
        <v>14991.949999999966</v>
      </c>
    </row>
    <row r="93" spans="1:11" s="13" customFormat="1" ht="18" customHeight="1">
      <c r="A93" s="5">
        <v>43347</v>
      </c>
      <c r="B93" s="6" t="s">
        <v>114</v>
      </c>
      <c r="C93" s="7">
        <v>4355</v>
      </c>
      <c r="D93" s="6" t="s">
        <v>12</v>
      </c>
      <c r="E93" s="8">
        <v>230.55</v>
      </c>
      <c r="F93" s="8">
        <v>227.15</v>
      </c>
      <c r="G93" s="8"/>
      <c r="H93" s="9">
        <f t="shared" ref="H93" si="202">(IF(D93="SHORT",E93-F93,IF(D93="LONG",F93-E93)))*C93</f>
        <v>14807.000000000025</v>
      </c>
      <c r="I93" s="10"/>
      <c r="J93" s="11">
        <f t="shared" ref="J93" si="203">(H93+I93)/C93</f>
        <v>3.4000000000000057</v>
      </c>
      <c r="K93" s="12">
        <f t="shared" ref="K93" si="204">SUM(H93:I93)</f>
        <v>14807.000000000025</v>
      </c>
    </row>
    <row r="94" spans="1:11" s="13" customFormat="1" ht="18" customHeight="1">
      <c r="A94" s="5">
        <v>43346</v>
      </c>
      <c r="B94" s="6" t="s">
        <v>33</v>
      </c>
      <c r="C94" s="7">
        <v>786</v>
      </c>
      <c r="D94" s="6" t="s">
        <v>14</v>
      </c>
      <c r="E94" s="8">
        <v>1271.25</v>
      </c>
      <c r="F94" s="8">
        <v>1258.25</v>
      </c>
      <c r="G94" s="8"/>
      <c r="H94" s="9">
        <f t="shared" ref="H94:H95" si="205">(IF(D94="SHORT",E94-F94,IF(D94="LONG",F94-E94)))*C94</f>
        <v>-10218</v>
      </c>
      <c r="I94" s="10"/>
      <c r="J94" s="11">
        <f t="shared" ref="J94:J95" si="206">(H94+I94)/C94</f>
        <v>-13</v>
      </c>
      <c r="K94" s="12">
        <f t="shared" ref="K94:K95" si="207">SUM(H94:I94)</f>
        <v>-10218</v>
      </c>
    </row>
    <row r="95" spans="1:11" s="13" customFormat="1" ht="18" customHeight="1">
      <c r="A95" s="5">
        <v>43346</v>
      </c>
      <c r="B95" s="6" t="s">
        <v>52</v>
      </c>
      <c r="C95" s="7">
        <v>1534</v>
      </c>
      <c r="D95" s="6" t="s">
        <v>14</v>
      </c>
      <c r="E95" s="8">
        <v>651.79999999999995</v>
      </c>
      <c r="F95" s="8">
        <v>645.15</v>
      </c>
      <c r="G95" s="8"/>
      <c r="H95" s="9">
        <f t="shared" si="205"/>
        <v>-10201.099999999966</v>
      </c>
      <c r="I95" s="10"/>
      <c r="J95" s="11">
        <f t="shared" si="206"/>
        <v>-6.6499999999999782</v>
      </c>
      <c r="K95" s="12">
        <f t="shared" si="207"/>
        <v>-10201.099999999966</v>
      </c>
    </row>
    <row r="96" spans="1:11" ht="21">
      <c r="A96" s="24"/>
      <c r="B96" s="25"/>
      <c r="C96" s="25"/>
      <c r="D96" s="25"/>
      <c r="E96" s="25"/>
      <c r="F96" s="111" t="s">
        <v>93</v>
      </c>
      <c r="G96" s="112"/>
      <c r="H96" s="112"/>
      <c r="I96" s="113"/>
      <c r="J96" s="114">
        <f>SUM(K79:K95)</f>
        <v>191545.39999999997</v>
      </c>
      <c r="K96" s="115"/>
    </row>
    <row r="97" spans="1:11" s="13" customFormat="1" ht="18" customHeight="1">
      <c r="A97" s="5">
        <v>43343</v>
      </c>
      <c r="B97" s="6" t="s">
        <v>65</v>
      </c>
      <c r="C97" s="7">
        <v>2601</v>
      </c>
      <c r="D97" s="6" t="s">
        <v>12</v>
      </c>
      <c r="E97" s="8">
        <v>384</v>
      </c>
      <c r="F97" s="8">
        <v>382.6</v>
      </c>
      <c r="G97" s="8"/>
      <c r="H97" s="9">
        <f t="shared" ref="H97:H98" si="208">(IF(D97="SHORT",E97-F97,IF(D97="LONG",F97-E97)))*C97</f>
        <v>3641.399999999941</v>
      </c>
      <c r="I97" s="10"/>
      <c r="J97" s="11">
        <f t="shared" ref="J97:J98" si="209">(H97+I97)/C97</f>
        <v>1.3999999999999773</v>
      </c>
      <c r="K97" s="12">
        <f t="shared" ref="K97:K98" si="210">SUM(H97:I97)</f>
        <v>3641.399999999941</v>
      </c>
    </row>
    <row r="98" spans="1:11" s="13" customFormat="1" ht="18" customHeight="1">
      <c r="A98" s="5">
        <v>43343</v>
      </c>
      <c r="B98" s="6" t="s">
        <v>113</v>
      </c>
      <c r="C98" s="7">
        <v>626</v>
      </c>
      <c r="D98" s="6" t="s">
        <v>14</v>
      </c>
      <c r="E98" s="8">
        <v>1596.5</v>
      </c>
      <c r="F98" s="8">
        <v>1618.85</v>
      </c>
      <c r="G98" s="8"/>
      <c r="H98" s="9">
        <f t="shared" si="208"/>
        <v>13991.099999999944</v>
      </c>
      <c r="I98" s="10"/>
      <c r="J98" s="11">
        <f t="shared" si="209"/>
        <v>22.349999999999909</v>
      </c>
      <c r="K98" s="12">
        <f t="shared" si="210"/>
        <v>13991.099999999944</v>
      </c>
    </row>
    <row r="99" spans="1:11" s="13" customFormat="1" ht="18" customHeight="1">
      <c r="A99" s="5">
        <v>43342</v>
      </c>
      <c r="B99" s="6" t="s">
        <v>13</v>
      </c>
      <c r="C99" s="7">
        <v>489</v>
      </c>
      <c r="D99" s="6" t="s">
        <v>14</v>
      </c>
      <c r="E99" s="8">
        <v>2044.15</v>
      </c>
      <c r="F99" s="8">
        <v>2023.25</v>
      </c>
      <c r="G99" s="8"/>
      <c r="H99" s="9">
        <f t="shared" ref="H99" si="211">(IF(D99="SHORT",E99-F99,IF(D99="LONG",F99-E99)))*C99</f>
        <v>-10220.100000000044</v>
      </c>
      <c r="I99" s="10"/>
      <c r="J99" s="11">
        <f t="shared" ref="J99" si="212">(H99+I99)/C99</f>
        <v>-20.900000000000091</v>
      </c>
      <c r="K99" s="12">
        <f t="shared" ref="K99" si="213">SUM(H99:I99)</f>
        <v>-10220.100000000044</v>
      </c>
    </row>
    <row r="100" spans="1:11" s="13" customFormat="1" ht="18" customHeight="1">
      <c r="A100" s="5">
        <v>43341</v>
      </c>
      <c r="B100" s="6" t="s">
        <v>112</v>
      </c>
      <c r="C100" s="7">
        <v>485</v>
      </c>
      <c r="D100" s="6" t="s">
        <v>14</v>
      </c>
      <c r="E100" s="8">
        <v>2061.85</v>
      </c>
      <c r="F100" s="8">
        <v>2070.1999999999998</v>
      </c>
      <c r="G100" s="8"/>
      <c r="H100" s="9">
        <f t="shared" ref="H100" si="214">(IF(D100="SHORT",E100-F100,IF(D100="LONG",F100-E100)))*C100</f>
        <v>4049.7499999999559</v>
      </c>
      <c r="I100" s="10"/>
      <c r="J100" s="11">
        <f t="shared" ref="J100" si="215">(H100+I100)/C100</f>
        <v>8.3499999999999091</v>
      </c>
      <c r="K100" s="12">
        <f t="shared" ref="K100" si="216">SUM(H100:I100)</f>
        <v>4049.7499999999559</v>
      </c>
    </row>
    <row r="101" spans="1:11" s="13" customFormat="1" ht="18" customHeight="1">
      <c r="A101" s="5">
        <v>43340</v>
      </c>
      <c r="B101" s="6" t="s">
        <v>111</v>
      </c>
      <c r="C101" s="7">
        <v>8061</v>
      </c>
      <c r="D101" s="6" t="s">
        <v>14</v>
      </c>
      <c r="E101" s="8">
        <v>124.05</v>
      </c>
      <c r="F101" s="8">
        <v>125.85</v>
      </c>
      <c r="G101" s="8"/>
      <c r="H101" s="9">
        <f t="shared" ref="H101" si="217">(IF(D101="SHORT",E101-F101,IF(D101="LONG",F101-E101)))*C101</f>
        <v>14509.799999999977</v>
      </c>
      <c r="I101" s="10"/>
      <c r="J101" s="11">
        <f t="shared" ref="J101" si="218">(H101+I101)/C101</f>
        <v>1.7999999999999972</v>
      </c>
      <c r="K101" s="12">
        <f t="shared" ref="K101" si="219">SUM(H101:I101)</f>
        <v>14509.799999999977</v>
      </c>
    </row>
    <row r="102" spans="1:11" s="13" customFormat="1" ht="18" customHeight="1">
      <c r="A102" s="5">
        <v>43339</v>
      </c>
      <c r="B102" s="6" t="s">
        <v>36</v>
      </c>
      <c r="C102" s="7">
        <v>11527</v>
      </c>
      <c r="D102" s="6" t="s">
        <v>14</v>
      </c>
      <c r="E102" s="8">
        <v>86.75</v>
      </c>
      <c r="F102" s="8">
        <v>85.85</v>
      </c>
      <c r="G102" s="8"/>
      <c r="H102" s="9">
        <f t="shared" ref="H102" si="220">(IF(D102="SHORT",E102-F102,IF(D102="LONG",F102-E102)))*C102</f>
        <v>-10374.300000000065</v>
      </c>
      <c r="I102" s="10"/>
      <c r="J102" s="11">
        <f t="shared" ref="J102" si="221">(H102+I102)/C102</f>
        <v>-0.90000000000000557</v>
      </c>
      <c r="K102" s="12">
        <f t="shared" ref="K102" si="222">SUM(H102:I102)</f>
        <v>-10374.300000000065</v>
      </c>
    </row>
    <row r="103" spans="1:11" s="13" customFormat="1" ht="18" customHeight="1">
      <c r="A103" s="5">
        <v>43336</v>
      </c>
      <c r="B103" s="6" t="s">
        <v>110</v>
      </c>
      <c r="C103" s="7">
        <v>526</v>
      </c>
      <c r="D103" s="6" t="s">
        <v>14</v>
      </c>
      <c r="E103" s="8">
        <v>1901</v>
      </c>
      <c r="F103" s="8">
        <v>1911</v>
      </c>
      <c r="G103" s="8"/>
      <c r="H103" s="9">
        <f t="shared" ref="H103" si="223">(IF(D103="SHORT",E103-F103,IF(D103="LONG",F103-E103)))*C103</f>
        <v>5260</v>
      </c>
      <c r="I103" s="10"/>
      <c r="J103" s="11">
        <f t="shared" ref="J103" si="224">(H103+I103)/C103</f>
        <v>10</v>
      </c>
      <c r="K103" s="12">
        <f t="shared" ref="K103" si="225">SUM(H103:I103)</f>
        <v>5260</v>
      </c>
    </row>
    <row r="104" spans="1:11" s="13" customFormat="1" ht="18" customHeight="1">
      <c r="A104" s="5">
        <v>43335</v>
      </c>
      <c r="B104" s="6" t="s">
        <v>109</v>
      </c>
      <c r="C104" s="7">
        <v>872</v>
      </c>
      <c r="D104" s="6" t="s">
        <v>14</v>
      </c>
      <c r="E104" s="8">
        <v>1146.3</v>
      </c>
      <c r="F104" s="8">
        <v>1163.45</v>
      </c>
      <c r="G104" s="8"/>
      <c r="H104" s="9">
        <f t="shared" ref="H104" si="226">(IF(D104="SHORT",E104-F104,IF(D104="LONG",F104-E104)))*C104</f>
        <v>14954.800000000079</v>
      </c>
      <c r="I104" s="10"/>
      <c r="J104" s="11">
        <f t="shared" ref="J104:J109" si="227">(H104+I104)/C104</f>
        <v>17.150000000000091</v>
      </c>
      <c r="K104" s="12">
        <f t="shared" ref="K104:K109" si="228">SUM(H104:I104)</f>
        <v>14954.800000000079</v>
      </c>
    </row>
    <row r="105" spans="1:11" s="13" customFormat="1" ht="18" customHeight="1">
      <c r="A105" s="5">
        <v>43333</v>
      </c>
      <c r="B105" s="6" t="s">
        <v>68</v>
      </c>
      <c r="C105" s="7">
        <v>3439</v>
      </c>
      <c r="D105" s="6" t="s">
        <v>14</v>
      </c>
      <c r="E105" s="8">
        <v>290.7</v>
      </c>
      <c r="F105" s="8">
        <v>291.89999999999998</v>
      </c>
      <c r="G105" s="8"/>
      <c r="H105" s="9">
        <f t="shared" ref="H105:H110" si="229">(IF(D105="SHORT",E105-F105,IF(D105="LONG",F105-E105)))*C105</f>
        <v>4126.7999999999611</v>
      </c>
      <c r="I105" s="10"/>
      <c r="J105" s="11">
        <f t="shared" si="227"/>
        <v>1.1999999999999886</v>
      </c>
      <c r="K105" s="12">
        <f t="shared" si="228"/>
        <v>4126.7999999999611</v>
      </c>
    </row>
    <row r="106" spans="1:11" s="13" customFormat="1" ht="18" customHeight="1">
      <c r="A106" s="5">
        <v>43332</v>
      </c>
      <c r="B106" s="6" t="s">
        <v>108</v>
      </c>
      <c r="C106" s="7">
        <v>9828</v>
      </c>
      <c r="D106" s="6" t="s">
        <v>14</v>
      </c>
      <c r="E106" s="8">
        <v>101.75</v>
      </c>
      <c r="F106" s="8">
        <v>100.65</v>
      </c>
      <c r="G106" s="8"/>
      <c r="H106" s="9">
        <f t="shared" si="229"/>
        <v>-10810.799999999945</v>
      </c>
      <c r="I106" s="10"/>
      <c r="J106" s="11">
        <f t="shared" si="227"/>
        <v>-1.0999999999999943</v>
      </c>
      <c r="K106" s="12">
        <f t="shared" si="228"/>
        <v>-10810.799999999945</v>
      </c>
    </row>
    <row r="107" spans="1:11" s="13" customFormat="1" ht="18" customHeight="1">
      <c r="A107" s="5">
        <v>43329</v>
      </c>
      <c r="B107" s="6" t="s">
        <v>107</v>
      </c>
      <c r="C107" s="7">
        <v>2639</v>
      </c>
      <c r="D107" s="6" t="s">
        <v>14</v>
      </c>
      <c r="E107" s="8">
        <v>378.8</v>
      </c>
      <c r="F107" s="8">
        <v>382</v>
      </c>
      <c r="G107" s="8"/>
      <c r="H107" s="9">
        <f t="shared" si="229"/>
        <v>8444.7999999999702</v>
      </c>
      <c r="I107" s="10"/>
      <c r="J107" s="11">
        <f t="shared" si="227"/>
        <v>3.1999999999999886</v>
      </c>
      <c r="K107" s="12">
        <f t="shared" si="228"/>
        <v>8444.7999999999702</v>
      </c>
    </row>
    <row r="108" spans="1:11" s="13" customFormat="1" ht="18" customHeight="1">
      <c r="A108" s="5">
        <v>43328</v>
      </c>
      <c r="B108" s="6" t="s">
        <v>106</v>
      </c>
      <c r="C108" s="7">
        <v>1524</v>
      </c>
      <c r="D108" s="6" t="s">
        <v>12</v>
      </c>
      <c r="E108" s="8">
        <v>656</v>
      </c>
      <c r="F108" s="8">
        <v>646.20000000000005</v>
      </c>
      <c r="G108" s="8"/>
      <c r="H108" s="9">
        <f t="shared" si="229"/>
        <v>14935.199999999932</v>
      </c>
      <c r="I108" s="10"/>
      <c r="J108" s="11">
        <f t="shared" si="227"/>
        <v>9.7999999999999545</v>
      </c>
      <c r="K108" s="12">
        <f t="shared" si="228"/>
        <v>14935.199999999932</v>
      </c>
    </row>
    <row r="109" spans="1:11" s="13" customFormat="1" ht="18" customHeight="1">
      <c r="A109" s="5">
        <v>43326</v>
      </c>
      <c r="B109" s="6" t="s">
        <v>22</v>
      </c>
      <c r="C109" s="7">
        <v>826</v>
      </c>
      <c r="D109" s="6" t="s">
        <v>14</v>
      </c>
      <c r="E109" s="8">
        <v>1210.5</v>
      </c>
      <c r="F109" s="8">
        <v>1219.55</v>
      </c>
      <c r="G109" s="8"/>
      <c r="H109" s="9">
        <f t="shared" si="229"/>
        <v>7475.2999999999629</v>
      </c>
      <c r="I109" s="10"/>
      <c r="J109" s="11">
        <f t="shared" si="227"/>
        <v>9.0499999999999545</v>
      </c>
      <c r="K109" s="12">
        <f t="shared" si="228"/>
        <v>7475.2999999999629</v>
      </c>
    </row>
    <row r="110" spans="1:11" s="13" customFormat="1" ht="18" customHeight="1">
      <c r="A110" s="5">
        <v>43325</v>
      </c>
      <c r="B110" s="6" t="s">
        <v>105</v>
      </c>
      <c r="C110" s="7">
        <v>4426</v>
      </c>
      <c r="D110" s="6" t="s">
        <v>14</v>
      </c>
      <c r="E110" s="8">
        <v>225.9</v>
      </c>
      <c r="F110" s="8">
        <v>228.5</v>
      </c>
      <c r="G110" s="8"/>
      <c r="H110" s="9">
        <f t="shared" si="229"/>
        <v>11507.599999999975</v>
      </c>
      <c r="I110" s="10"/>
      <c r="J110" s="29">
        <f t="shared" ref="J110:J175" si="230">(H110+I110)/C110</f>
        <v>2.5999999999999943</v>
      </c>
      <c r="K110" s="12">
        <f t="shared" ref="K110:K117" si="231">SUM(H110:I110)</f>
        <v>11507.599999999975</v>
      </c>
    </row>
    <row r="111" spans="1:11" s="13" customFormat="1" ht="18" customHeight="1">
      <c r="A111" s="5">
        <v>43322</v>
      </c>
      <c r="B111" s="6" t="s">
        <v>11</v>
      </c>
      <c r="C111" s="7">
        <v>3406</v>
      </c>
      <c r="D111" s="6" t="s">
        <v>12</v>
      </c>
      <c r="E111" s="8">
        <v>293.55</v>
      </c>
      <c r="F111" s="8">
        <v>289.14999999999998</v>
      </c>
      <c r="G111" s="8"/>
      <c r="H111" s="9">
        <f t="shared" ref="H111:H117" si="232">(IF(D111="SHORT",E111-F111,IF(D111="LONG",F111-E111)))*C111</f>
        <v>14986.400000000116</v>
      </c>
      <c r="I111" s="10"/>
      <c r="J111" s="11">
        <f t="shared" si="230"/>
        <v>4.4000000000000341</v>
      </c>
      <c r="K111" s="12">
        <f t="shared" si="231"/>
        <v>14986.400000000116</v>
      </c>
    </row>
    <row r="112" spans="1:11" s="13" customFormat="1" ht="18" customHeight="1">
      <c r="A112" s="5">
        <v>43320</v>
      </c>
      <c r="B112" s="6" t="s">
        <v>13</v>
      </c>
      <c r="C112" s="7">
        <v>541</v>
      </c>
      <c r="D112" s="6" t="s">
        <v>14</v>
      </c>
      <c r="E112" s="8">
        <v>1847.5</v>
      </c>
      <c r="F112" s="8">
        <v>1875.2</v>
      </c>
      <c r="G112" s="8"/>
      <c r="H112" s="9">
        <f t="shared" si="232"/>
        <v>14985.700000000024</v>
      </c>
      <c r="I112" s="10"/>
      <c r="J112" s="11">
        <f t="shared" si="230"/>
        <v>27.700000000000045</v>
      </c>
      <c r="K112" s="12">
        <f t="shared" si="231"/>
        <v>14985.700000000024</v>
      </c>
    </row>
    <row r="113" spans="1:11" s="13" customFormat="1" ht="18" customHeight="1">
      <c r="A113" s="5">
        <v>43320</v>
      </c>
      <c r="B113" s="6" t="s">
        <v>15</v>
      </c>
      <c r="C113" s="7">
        <v>5268</v>
      </c>
      <c r="D113" s="6" t="s">
        <v>14</v>
      </c>
      <c r="E113" s="8">
        <v>189.6</v>
      </c>
      <c r="F113" s="8">
        <v>187.85</v>
      </c>
      <c r="G113" s="8"/>
      <c r="H113" s="9">
        <f t="shared" si="232"/>
        <v>-9219</v>
      </c>
      <c r="I113" s="10"/>
      <c r="J113" s="11">
        <f t="shared" si="230"/>
        <v>-1.75</v>
      </c>
      <c r="K113" s="12">
        <f t="shared" si="231"/>
        <v>-9219</v>
      </c>
    </row>
    <row r="114" spans="1:11" s="13" customFormat="1" ht="18" customHeight="1">
      <c r="A114" s="5">
        <v>43319</v>
      </c>
      <c r="B114" s="6" t="s">
        <v>16</v>
      </c>
      <c r="C114" s="7">
        <v>8791</v>
      </c>
      <c r="D114" s="6" t="s">
        <v>12</v>
      </c>
      <c r="E114" s="8">
        <v>91</v>
      </c>
      <c r="F114" s="8">
        <v>89.65</v>
      </c>
      <c r="G114" s="8"/>
      <c r="H114" s="9">
        <f t="shared" si="232"/>
        <v>11867.849999999949</v>
      </c>
      <c r="I114" s="10"/>
      <c r="J114" s="11">
        <f t="shared" si="230"/>
        <v>1.3499999999999943</v>
      </c>
      <c r="K114" s="12">
        <f t="shared" si="231"/>
        <v>11867.849999999949</v>
      </c>
    </row>
    <row r="115" spans="1:11" s="13" customFormat="1" ht="18" customHeight="1">
      <c r="A115" s="5">
        <v>43318</v>
      </c>
      <c r="B115" s="6" t="s">
        <v>17</v>
      </c>
      <c r="C115" s="7">
        <v>1204</v>
      </c>
      <c r="D115" s="6" t="s">
        <v>14</v>
      </c>
      <c r="E115" s="8">
        <v>830.3</v>
      </c>
      <c r="F115" s="8">
        <v>835</v>
      </c>
      <c r="G115" s="8"/>
      <c r="H115" s="9">
        <f t="shared" si="232"/>
        <v>5658.8000000000548</v>
      </c>
      <c r="I115" s="10"/>
      <c r="J115" s="11">
        <f t="shared" si="230"/>
        <v>4.7000000000000455</v>
      </c>
      <c r="K115" s="12">
        <f t="shared" si="231"/>
        <v>5658.8000000000548</v>
      </c>
    </row>
    <row r="116" spans="1:11" s="13" customFormat="1" ht="18" customHeight="1">
      <c r="A116" s="5">
        <v>43314</v>
      </c>
      <c r="B116" s="6" t="s">
        <v>18</v>
      </c>
      <c r="C116" s="7">
        <v>12254</v>
      </c>
      <c r="D116" s="6" t="s">
        <v>14</v>
      </c>
      <c r="E116" s="8">
        <v>81.599999999999994</v>
      </c>
      <c r="F116" s="8">
        <v>82.8</v>
      </c>
      <c r="G116" s="8"/>
      <c r="H116" s="9">
        <f t="shared" si="232"/>
        <v>14704.800000000036</v>
      </c>
      <c r="I116" s="10"/>
      <c r="J116" s="11">
        <f t="shared" si="230"/>
        <v>1.2000000000000028</v>
      </c>
      <c r="K116" s="12">
        <f t="shared" si="231"/>
        <v>14704.800000000036</v>
      </c>
    </row>
    <row r="117" spans="1:11" s="13" customFormat="1" ht="18" customHeight="1">
      <c r="A117" s="5">
        <v>43313</v>
      </c>
      <c r="B117" s="6" t="s">
        <v>19</v>
      </c>
      <c r="C117" s="7">
        <v>1886</v>
      </c>
      <c r="D117" s="6" t="s">
        <v>12</v>
      </c>
      <c r="E117" s="8">
        <v>530</v>
      </c>
      <c r="F117" s="8">
        <v>525.4</v>
      </c>
      <c r="G117" s="8"/>
      <c r="H117" s="9">
        <f t="shared" si="232"/>
        <v>8675.6000000000422</v>
      </c>
      <c r="I117" s="10"/>
      <c r="J117" s="11">
        <f t="shared" si="230"/>
        <v>4.6000000000000227</v>
      </c>
      <c r="K117" s="12">
        <f t="shared" si="231"/>
        <v>8675.6000000000422</v>
      </c>
    </row>
    <row r="118" spans="1:11" ht="21">
      <c r="A118" s="24"/>
      <c r="B118" s="25"/>
      <c r="C118" s="25"/>
      <c r="D118" s="25"/>
      <c r="E118" s="25"/>
      <c r="F118" s="111" t="s">
        <v>93</v>
      </c>
      <c r="G118" s="112"/>
      <c r="H118" s="112"/>
      <c r="I118" s="113"/>
      <c r="J118" s="114">
        <f>SUM(K97:K117)</f>
        <v>133151.49999999985</v>
      </c>
      <c r="K118" s="115"/>
    </row>
    <row r="119" spans="1:11" s="13" customFormat="1" ht="18" customHeight="1">
      <c r="A119" s="5">
        <v>43312</v>
      </c>
      <c r="B119" s="6" t="s">
        <v>20</v>
      </c>
      <c r="C119" s="7">
        <v>3106</v>
      </c>
      <c r="D119" s="6" t="s">
        <v>14</v>
      </c>
      <c r="E119" s="8">
        <v>321.89999999999998</v>
      </c>
      <c r="F119" s="8">
        <v>326.7</v>
      </c>
      <c r="G119" s="8"/>
      <c r="H119" s="9">
        <f>(IF(D119="SHORT",E119-F119,IF(D119="LONG",F119-E119)))*C119</f>
        <v>14908.800000000036</v>
      </c>
      <c r="I119" s="10"/>
      <c r="J119" s="11">
        <f t="shared" si="230"/>
        <v>4.8000000000000114</v>
      </c>
      <c r="K119" s="12">
        <f t="shared" ref="K119:K135" si="233">SUM(H119:I119)</f>
        <v>14908.800000000036</v>
      </c>
    </row>
    <row r="120" spans="1:11" s="13" customFormat="1" ht="18" customHeight="1">
      <c r="A120" s="5">
        <v>43311</v>
      </c>
      <c r="B120" s="6" t="s">
        <v>21</v>
      </c>
      <c r="C120" s="7">
        <v>746</v>
      </c>
      <c r="D120" s="6" t="s">
        <v>14</v>
      </c>
      <c r="E120" s="8">
        <v>1340</v>
      </c>
      <c r="F120" s="8">
        <v>1342</v>
      </c>
      <c r="G120" s="8"/>
      <c r="H120" s="9">
        <f t="shared" ref="H120:H183" si="234">(IF(D120="SHORT",E120-F120,IF(D120="LONG",F120-E120)))*C120</f>
        <v>1492</v>
      </c>
      <c r="I120" s="10"/>
      <c r="J120" s="11">
        <f t="shared" si="230"/>
        <v>2</v>
      </c>
      <c r="K120" s="12">
        <f t="shared" si="233"/>
        <v>1492</v>
      </c>
    </row>
    <row r="121" spans="1:11" s="13" customFormat="1" ht="18" customHeight="1">
      <c r="A121" s="5">
        <v>43308</v>
      </c>
      <c r="B121" s="6" t="s">
        <v>22</v>
      </c>
      <c r="C121" s="7">
        <v>836</v>
      </c>
      <c r="D121" s="6" t="s">
        <v>14</v>
      </c>
      <c r="E121" s="8">
        <v>1195.25</v>
      </c>
      <c r="F121" s="8">
        <v>1211.3499999999999</v>
      </c>
      <c r="G121" s="8"/>
      <c r="H121" s="9">
        <f t="shared" si="234"/>
        <v>13459.599999999924</v>
      </c>
      <c r="I121" s="10"/>
      <c r="J121" s="11">
        <f t="shared" si="230"/>
        <v>16.099999999999909</v>
      </c>
      <c r="K121" s="12">
        <f t="shared" si="233"/>
        <v>13459.599999999924</v>
      </c>
    </row>
    <row r="122" spans="1:11" s="13" customFormat="1" ht="18" customHeight="1">
      <c r="A122" s="5">
        <v>43305</v>
      </c>
      <c r="B122" s="6" t="s">
        <v>23</v>
      </c>
      <c r="C122" s="7">
        <v>506</v>
      </c>
      <c r="D122" s="6" t="s">
        <v>14</v>
      </c>
      <c r="E122" s="8">
        <v>1975</v>
      </c>
      <c r="F122" s="8">
        <v>2004.6</v>
      </c>
      <c r="G122" s="8"/>
      <c r="H122" s="9">
        <f t="shared" si="234"/>
        <v>14977.599999999955</v>
      </c>
      <c r="I122" s="10"/>
      <c r="J122" s="11">
        <f t="shared" si="230"/>
        <v>29.599999999999913</v>
      </c>
      <c r="K122" s="12">
        <f t="shared" si="233"/>
        <v>14977.599999999955</v>
      </c>
    </row>
    <row r="123" spans="1:11" s="13" customFormat="1" ht="18" customHeight="1">
      <c r="A123" s="5">
        <v>43304</v>
      </c>
      <c r="B123" s="6" t="s">
        <v>24</v>
      </c>
      <c r="C123" s="7">
        <v>5725</v>
      </c>
      <c r="D123" s="6" t="s">
        <v>14</v>
      </c>
      <c r="E123" s="8">
        <v>174.65</v>
      </c>
      <c r="F123" s="8">
        <v>177.25</v>
      </c>
      <c r="G123" s="8"/>
      <c r="H123" s="9">
        <f t="shared" si="234"/>
        <v>14884.999999999967</v>
      </c>
      <c r="I123" s="10"/>
      <c r="J123" s="11">
        <f t="shared" si="230"/>
        <v>2.5999999999999943</v>
      </c>
      <c r="K123" s="12">
        <f t="shared" si="233"/>
        <v>14884.999999999967</v>
      </c>
    </row>
    <row r="124" spans="1:11" s="13" customFormat="1" ht="18" customHeight="1">
      <c r="A124" s="5">
        <v>43301</v>
      </c>
      <c r="B124" s="6" t="s">
        <v>25</v>
      </c>
      <c r="C124" s="7">
        <v>1067</v>
      </c>
      <c r="D124" s="6" t="s">
        <v>14</v>
      </c>
      <c r="E124" s="8">
        <v>936</v>
      </c>
      <c r="F124" s="8">
        <v>944.5</v>
      </c>
      <c r="G124" s="8"/>
      <c r="H124" s="9">
        <f t="shared" si="234"/>
        <v>9069.5</v>
      </c>
      <c r="I124" s="10"/>
      <c r="J124" s="11">
        <f t="shared" si="230"/>
        <v>8.5</v>
      </c>
      <c r="K124" s="12">
        <f t="shared" si="233"/>
        <v>9069.5</v>
      </c>
    </row>
    <row r="125" spans="1:11" s="13" customFormat="1" ht="18" customHeight="1">
      <c r="A125" s="5">
        <v>43301</v>
      </c>
      <c r="B125" s="6" t="s">
        <v>26</v>
      </c>
      <c r="C125" s="7">
        <v>1005</v>
      </c>
      <c r="D125" s="6" t="s">
        <v>14</v>
      </c>
      <c r="E125" s="8">
        <v>994.5</v>
      </c>
      <c r="F125" s="8">
        <v>984.35</v>
      </c>
      <c r="G125" s="8"/>
      <c r="H125" s="9">
        <f t="shared" si="234"/>
        <v>-10200.749999999976</v>
      </c>
      <c r="I125" s="10"/>
      <c r="J125" s="11">
        <f t="shared" si="230"/>
        <v>-10.149999999999977</v>
      </c>
      <c r="K125" s="12">
        <f t="shared" si="233"/>
        <v>-10200.749999999976</v>
      </c>
    </row>
    <row r="126" spans="1:11" s="13" customFormat="1" ht="18" customHeight="1">
      <c r="A126" s="5">
        <v>43300</v>
      </c>
      <c r="B126" s="6" t="s">
        <v>27</v>
      </c>
      <c r="C126" s="7">
        <v>1047</v>
      </c>
      <c r="D126" s="6" t="s">
        <v>14</v>
      </c>
      <c r="E126" s="8">
        <v>955</v>
      </c>
      <c r="F126" s="8">
        <v>945.25</v>
      </c>
      <c r="G126" s="8"/>
      <c r="H126" s="9">
        <f t="shared" si="234"/>
        <v>-10208.25</v>
      </c>
      <c r="I126" s="10"/>
      <c r="J126" s="11">
        <f t="shared" si="230"/>
        <v>-9.75</v>
      </c>
      <c r="K126" s="12">
        <f t="shared" si="233"/>
        <v>-10208.25</v>
      </c>
    </row>
    <row r="127" spans="1:11" s="13" customFormat="1" ht="18" customHeight="1">
      <c r="A127" s="5">
        <v>43299</v>
      </c>
      <c r="B127" s="14" t="s">
        <v>28</v>
      </c>
      <c r="C127" s="7">
        <v>1822</v>
      </c>
      <c r="D127" s="14" t="s">
        <v>12</v>
      </c>
      <c r="E127" s="8">
        <v>548.75</v>
      </c>
      <c r="F127" s="8">
        <v>544.5</v>
      </c>
      <c r="G127" s="8"/>
      <c r="H127" s="9">
        <f t="shared" si="234"/>
        <v>7743.5</v>
      </c>
      <c r="I127" s="10"/>
      <c r="J127" s="11">
        <f t="shared" si="230"/>
        <v>4.25</v>
      </c>
      <c r="K127" s="12">
        <f t="shared" si="233"/>
        <v>7743.5</v>
      </c>
    </row>
    <row r="128" spans="1:11" s="13" customFormat="1" ht="18" customHeight="1">
      <c r="A128" s="5">
        <v>43298</v>
      </c>
      <c r="B128" s="6" t="s">
        <v>29</v>
      </c>
      <c r="C128" s="7">
        <v>1727</v>
      </c>
      <c r="D128" s="6" t="s">
        <v>14</v>
      </c>
      <c r="E128" s="15">
        <v>578.75</v>
      </c>
      <c r="F128" s="8">
        <v>587.4</v>
      </c>
      <c r="G128" s="8"/>
      <c r="H128" s="9">
        <f t="shared" si="234"/>
        <v>14938.549999999961</v>
      </c>
      <c r="I128" s="10"/>
      <c r="J128" s="11">
        <f t="shared" si="230"/>
        <v>8.6499999999999773</v>
      </c>
      <c r="K128" s="12">
        <f t="shared" si="233"/>
        <v>14938.549999999961</v>
      </c>
    </row>
    <row r="129" spans="1:11" s="13" customFormat="1" ht="18" customHeight="1">
      <c r="A129" s="5">
        <v>43297</v>
      </c>
      <c r="B129" s="6" t="s">
        <v>30</v>
      </c>
      <c r="C129" s="7">
        <v>922</v>
      </c>
      <c r="D129" s="6" t="s">
        <v>12</v>
      </c>
      <c r="E129" s="15">
        <v>1084</v>
      </c>
      <c r="F129" s="8">
        <v>1067.75</v>
      </c>
      <c r="G129" s="8"/>
      <c r="H129" s="9">
        <f t="shared" si="234"/>
        <v>14982.5</v>
      </c>
      <c r="I129" s="10"/>
      <c r="J129" s="11">
        <f t="shared" si="230"/>
        <v>16.25</v>
      </c>
      <c r="K129" s="12">
        <f t="shared" si="233"/>
        <v>14982.5</v>
      </c>
    </row>
    <row r="130" spans="1:11" s="13" customFormat="1" ht="18" customHeight="1">
      <c r="A130" s="5">
        <v>43292</v>
      </c>
      <c r="B130" s="6" t="s">
        <v>31</v>
      </c>
      <c r="C130" s="7">
        <v>2016</v>
      </c>
      <c r="D130" s="6" t="s">
        <v>14</v>
      </c>
      <c r="E130" s="15">
        <v>496</v>
      </c>
      <c r="F130" s="8">
        <v>490.75</v>
      </c>
      <c r="G130" s="8"/>
      <c r="H130" s="9">
        <f t="shared" si="234"/>
        <v>-10584</v>
      </c>
      <c r="I130" s="10"/>
      <c r="J130" s="11">
        <f t="shared" si="230"/>
        <v>-5.25</v>
      </c>
      <c r="K130" s="12">
        <f t="shared" si="233"/>
        <v>-10584</v>
      </c>
    </row>
    <row r="131" spans="1:11" s="13" customFormat="1" ht="18" customHeight="1">
      <c r="A131" s="5">
        <v>43292</v>
      </c>
      <c r="B131" s="6" t="s">
        <v>32</v>
      </c>
      <c r="C131" s="7">
        <v>987</v>
      </c>
      <c r="D131" s="6" t="s">
        <v>12</v>
      </c>
      <c r="E131" s="15">
        <v>1012.5</v>
      </c>
      <c r="F131" s="8">
        <v>997.35</v>
      </c>
      <c r="G131" s="8"/>
      <c r="H131" s="9">
        <f t="shared" si="234"/>
        <v>14953.049999999977</v>
      </c>
      <c r="I131" s="10"/>
      <c r="J131" s="11">
        <f t="shared" si="230"/>
        <v>15.149999999999977</v>
      </c>
      <c r="K131" s="12">
        <f t="shared" si="233"/>
        <v>14953.049999999977</v>
      </c>
    </row>
    <row r="132" spans="1:11" s="13" customFormat="1" ht="18" customHeight="1">
      <c r="A132" s="5">
        <v>43291</v>
      </c>
      <c r="B132" s="6" t="s">
        <v>33</v>
      </c>
      <c r="C132" s="7">
        <v>814</v>
      </c>
      <c r="D132" s="14" t="s">
        <v>14</v>
      </c>
      <c r="E132" s="8">
        <v>1227</v>
      </c>
      <c r="F132" s="8">
        <v>1245.25</v>
      </c>
      <c r="G132" s="8"/>
      <c r="H132" s="9">
        <f t="shared" si="234"/>
        <v>14855.5</v>
      </c>
      <c r="I132" s="10"/>
      <c r="J132" s="11">
        <f t="shared" si="230"/>
        <v>18.25</v>
      </c>
      <c r="K132" s="12">
        <f t="shared" si="233"/>
        <v>14855.5</v>
      </c>
    </row>
    <row r="133" spans="1:11" s="13" customFormat="1" ht="18" customHeight="1">
      <c r="A133" s="5">
        <v>43290</v>
      </c>
      <c r="B133" s="6" t="s">
        <v>34</v>
      </c>
      <c r="C133" s="7">
        <v>3429</v>
      </c>
      <c r="D133" s="14" t="s">
        <v>14</v>
      </c>
      <c r="E133" s="8">
        <v>291.60000000000002</v>
      </c>
      <c r="F133" s="8">
        <v>292.5</v>
      </c>
      <c r="G133" s="8"/>
      <c r="H133" s="9">
        <f t="shared" si="234"/>
        <v>3086.0999999999221</v>
      </c>
      <c r="I133" s="10"/>
      <c r="J133" s="11">
        <f t="shared" si="230"/>
        <v>0.89999999999997726</v>
      </c>
      <c r="K133" s="12">
        <f t="shared" si="233"/>
        <v>3086.0999999999221</v>
      </c>
    </row>
    <row r="134" spans="1:11" s="13" customFormat="1" ht="18" customHeight="1">
      <c r="A134" s="5">
        <v>43287</v>
      </c>
      <c r="B134" s="6" t="s">
        <v>35</v>
      </c>
      <c r="C134" s="7">
        <v>2535</v>
      </c>
      <c r="D134" s="14" t="s">
        <v>14</v>
      </c>
      <c r="E134" s="8">
        <v>394.35</v>
      </c>
      <c r="F134" s="8">
        <v>400.25</v>
      </c>
      <c r="G134" s="8"/>
      <c r="H134" s="9">
        <f t="shared" si="234"/>
        <v>14956.499999999942</v>
      </c>
      <c r="I134" s="10"/>
      <c r="J134" s="11">
        <f t="shared" si="230"/>
        <v>5.8999999999999773</v>
      </c>
      <c r="K134" s="12">
        <f t="shared" si="233"/>
        <v>14956.499999999942</v>
      </c>
    </row>
    <row r="135" spans="1:11" s="13" customFormat="1" ht="18.75" customHeight="1">
      <c r="A135" s="5">
        <v>43286</v>
      </c>
      <c r="B135" s="6" t="s">
        <v>33</v>
      </c>
      <c r="C135" s="7">
        <v>872</v>
      </c>
      <c r="D135" s="14" t="s">
        <v>14</v>
      </c>
      <c r="E135" s="8">
        <v>1145.75</v>
      </c>
      <c r="F135" s="8">
        <v>1159.4000000000001</v>
      </c>
      <c r="G135" s="8"/>
      <c r="H135" s="9">
        <f t="shared" si="234"/>
        <v>11902.800000000079</v>
      </c>
      <c r="I135" s="10"/>
      <c r="J135" s="11">
        <f t="shared" si="230"/>
        <v>13.650000000000091</v>
      </c>
      <c r="K135" s="12">
        <f t="shared" si="233"/>
        <v>11902.800000000079</v>
      </c>
    </row>
    <row r="136" spans="1:11" ht="21">
      <c r="A136" s="24"/>
      <c r="B136" s="25"/>
      <c r="C136" s="25"/>
      <c r="D136" s="25"/>
      <c r="E136" s="25"/>
      <c r="F136" s="111" t="s">
        <v>93</v>
      </c>
      <c r="G136" s="112"/>
      <c r="H136" s="112"/>
      <c r="I136" s="113"/>
      <c r="J136" s="114">
        <f>SUM(K119:K135)</f>
        <v>135217.9999999998</v>
      </c>
      <c r="K136" s="115"/>
    </row>
    <row r="137" spans="1:11" s="13" customFormat="1" ht="18" customHeight="1">
      <c r="A137" s="5">
        <v>43280</v>
      </c>
      <c r="B137" s="6" t="s">
        <v>36</v>
      </c>
      <c r="C137" s="7">
        <v>13236</v>
      </c>
      <c r="D137" s="6" t="s">
        <v>14</v>
      </c>
      <c r="E137" s="8">
        <v>75.5</v>
      </c>
      <c r="F137" s="8">
        <v>76.7</v>
      </c>
      <c r="G137" s="8"/>
      <c r="H137" s="9">
        <f t="shared" si="234"/>
        <v>15883.200000000037</v>
      </c>
      <c r="I137" s="10"/>
      <c r="J137" s="11">
        <f t="shared" si="230"/>
        <v>1.2000000000000028</v>
      </c>
      <c r="K137" s="12">
        <f>SUM(H137:I137)</f>
        <v>15883.200000000037</v>
      </c>
    </row>
    <row r="138" spans="1:11" s="13" customFormat="1" ht="18" customHeight="1">
      <c r="A138" s="5">
        <v>43279</v>
      </c>
      <c r="B138" s="6" t="s">
        <v>37</v>
      </c>
      <c r="C138" s="7">
        <v>7437</v>
      </c>
      <c r="D138" s="6" t="s">
        <v>14</v>
      </c>
      <c r="E138" s="8">
        <v>134.44999999999999</v>
      </c>
      <c r="F138" s="8">
        <v>132.4</v>
      </c>
      <c r="G138" s="8"/>
      <c r="H138" s="9">
        <f t="shared" si="234"/>
        <v>-15245.849999999873</v>
      </c>
      <c r="I138" s="10"/>
      <c r="J138" s="11">
        <f t="shared" si="230"/>
        <v>-2.0499999999999829</v>
      </c>
      <c r="K138" s="12">
        <f t="shared" ref="K138:K201" si="235">SUM(H138:I138)</f>
        <v>-15245.849999999873</v>
      </c>
    </row>
    <row r="139" spans="1:11" s="13" customFormat="1" ht="18" customHeight="1">
      <c r="A139" s="5">
        <v>43277</v>
      </c>
      <c r="B139" s="6" t="s">
        <v>38</v>
      </c>
      <c r="C139" s="7">
        <v>1227</v>
      </c>
      <c r="D139" s="6" t="s">
        <v>14</v>
      </c>
      <c r="E139" s="8">
        <v>814.5</v>
      </c>
      <c r="F139" s="8">
        <v>821</v>
      </c>
      <c r="G139" s="8"/>
      <c r="H139" s="9">
        <f t="shared" si="234"/>
        <v>7975.5</v>
      </c>
      <c r="I139" s="10"/>
      <c r="J139" s="11">
        <f t="shared" si="230"/>
        <v>6.5</v>
      </c>
      <c r="K139" s="12">
        <f t="shared" si="235"/>
        <v>7975.5</v>
      </c>
    </row>
    <row r="140" spans="1:11" s="13" customFormat="1" ht="18" customHeight="1">
      <c r="A140" s="5">
        <v>43277</v>
      </c>
      <c r="B140" s="6" t="s">
        <v>39</v>
      </c>
      <c r="C140" s="7">
        <v>3947</v>
      </c>
      <c r="D140" s="6" t="s">
        <v>14</v>
      </c>
      <c r="E140" s="8">
        <v>253.25</v>
      </c>
      <c r="F140" s="8">
        <v>250.8</v>
      </c>
      <c r="G140" s="8"/>
      <c r="H140" s="9">
        <f t="shared" si="234"/>
        <v>-9670.149999999956</v>
      </c>
      <c r="I140" s="10"/>
      <c r="J140" s="11">
        <f t="shared" si="230"/>
        <v>-2.4499999999999886</v>
      </c>
      <c r="K140" s="12">
        <f t="shared" si="235"/>
        <v>-9670.149999999956</v>
      </c>
    </row>
    <row r="141" spans="1:11" s="13" customFormat="1" ht="18" customHeight="1">
      <c r="A141" s="5">
        <v>43274</v>
      </c>
      <c r="B141" s="6" t="s">
        <v>30</v>
      </c>
      <c r="C141" s="7">
        <v>957</v>
      </c>
      <c r="D141" s="6" t="s">
        <v>12</v>
      </c>
      <c r="E141" s="8">
        <v>1044.1500000000001</v>
      </c>
      <c r="F141" s="8">
        <v>1030</v>
      </c>
      <c r="G141" s="8"/>
      <c r="H141" s="9">
        <f t="shared" si="234"/>
        <v>13541.550000000087</v>
      </c>
      <c r="I141" s="10"/>
      <c r="J141" s="11">
        <f t="shared" si="230"/>
        <v>14.150000000000091</v>
      </c>
      <c r="K141" s="12">
        <f t="shared" si="235"/>
        <v>13541.550000000087</v>
      </c>
    </row>
    <row r="142" spans="1:11" s="13" customFormat="1" ht="18" customHeight="1">
      <c r="A142" s="5">
        <v>43274</v>
      </c>
      <c r="B142" s="6" t="s">
        <v>40</v>
      </c>
      <c r="C142" s="7">
        <v>1952</v>
      </c>
      <c r="D142" s="6" t="s">
        <v>12</v>
      </c>
      <c r="E142" s="8">
        <v>512.25</v>
      </c>
      <c r="F142" s="8">
        <v>509.9</v>
      </c>
      <c r="G142" s="8"/>
      <c r="H142" s="9">
        <f t="shared" si="234"/>
        <v>4587.2000000000444</v>
      </c>
      <c r="I142" s="10"/>
      <c r="J142" s="11">
        <f t="shared" si="230"/>
        <v>2.3500000000000227</v>
      </c>
      <c r="K142" s="12">
        <f t="shared" si="235"/>
        <v>4587.2000000000444</v>
      </c>
    </row>
    <row r="143" spans="1:11" s="13" customFormat="1" ht="18" customHeight="1">
      <c r="A143" s="5">
        <v>43273</v>
      </c>
      <c r="B143" s="6" t="s">
        <v>41</v>
      </c>
      <c r="C143" s="7">
        <v>1101</v>
      </c>
      <c r="D143" s="6" t="s">
        <v>14</v>
      </c>
      <c r="E143" s="8">
        <v>908</v>
      </c>
      <c r="F143" s="8">
        <v>916.9</v>
      </c>
      <c r="G143" s="8"/>
      <c r="H143" s="9">
        <f t="shared" si="234"/>
        <v>9798.8999999999742</v>
      </c>
      <c r="I143" s="10"/>
      <c r="J143" s="11">
        <f t="shared" si="230"/>
        <v>8.8999999999999773</v>
      </c>
      <c r="K143" s="12">
        <f t="shared" si="235"/>
        <v>9798.8999999999742</v>
      </c>
    </row>
    <row r="144" spans="1:11" s="13" customFormat="1" ht="18" customHeight="1">
      <c r="A144" s="5">
        <v>43272</v>
      </c>
      <c r="B144" s="6" t="s">
        <v>33</v>
      </c>
      <c r="C144" s="7">
        <v>894</v>
      </c>
      <c r="D144" s="6" t="s">
        <v>12</v>
      </c>
      <c r="E144" s="8">
        <v>1118.55</v>
      </c>
      <c r="F144" s="8">
        <v>1101.8</v>
      </c>
      <c r="G144" s="8"/>
      <c r="H144" s="9">
        <f t="shared" si="234"/>
        <v>14974.5</v>
      </c>
      <c r="I144" s="10"/>
      <c r="J144" s="11">
        <f t="shared" si="230"/>
        <v>16.75</v>
      </c>
      <c r="K144" s="12">
        <f t="shared" si="235"/>
        <v>14974.5</v>
      </c>
    </row>
    <row r="145" spans="1:11" s="13" customFormat="1" ht="18" customHeight="1">
      <c r="A145" s="5">
        <v>43270</v>
      </c>
      <c r="B145" s="6" t="s">
        <v>42</v>
      </c>
      <c r="C145" s="7">
        <v>1766</v>
      </c>
      <c r="D145" s="6" t="s">
        <v>12</v>
      </c>
      <c r="E145" s="8">
        <v>566</v>
      </c>
      <c r="F145" s="8">
        <v>568</v>
      </c>
      <c r="G145" s="8"/>
      <c r="H145" s="9">
        <f t="shared" si="234"/>
        <v>-3532</v>
      </c>
      <c r="I145" s="10"/>
      <c r="J145" s="11">
        <f t="shared" si="230"/>
        <v>-2</v>
      </c>
      <c r="K145" s="12">
        <f t="shared" si="235"/>
        <v>-3532</v>
      </c>
    </row>
    <row r="146" spans="1:11" s="13" customFormat="1" ht="18" customHeight="1">
      <c r="A146" s="5">
        <v>43269</v>
      </c>
      <c r="B146" s="6" t="s">
        <v>43</v>
      </c>
      <c r="C146" s="7">
        <v>8714</v>
      </c>
      <c r="D146" s="6" t="s">
        <v>14</v>
      </c>
      <c r="E146" s="8">
        <v>114.75</v>
      </c>
      <c r="F146" s="8">
        <v>115</v>
      </c>
      <c r="G146" s="8"/>
      <c r="H146" s="9">
        <f t="shared" si="234"/>
        <v>2178.5</v>
      </c>
      <c r="I146" s="10"/>
      <c r="J146" s="11">
        <f t="shared" si="230"/>
        <v>0.25</v>
      </c>
      <c r="K146" s="12">
        <f t="shared" si="235"/>
        <v>2178.5</v>
      </c>
    </row>
    <row r="147" spans="1:11" s="13" customFormat="1" ht="18" customHeight="1">
      <c r="A147" s="5">
        <v>43266</v>
      </c>
      <c r="B147" s="6" t="s">
        <v>44</v>
      </c>
      <c r="C147" s="7">
        <v>8823</v>
      </c>
      <c r="D147" s="6" t="s">
        <v>12</v>
      </c>
      <c r="E147" s="8">
        <v>85</v>
      </c>
      <c r="F147" s="8">
        <v>84.7</v>
      </c>
      <c r="G147" s="8"/>
      <c r="H147" s="9">
        <f t="shared" si="234"/>
        <v>2646.8999999999751</v>
      </c>
      <c r="I147" s="10"/>
      <c r="J147" s="11">
        <f t="shared" si="230"/>
        <v>0.29999999999999716</v>
      </c>
      <c r="K147" s="12">
        <f t="shared" si="235"/>
        <v>2646.8999999999751</v>
      </c>
    </row>
    <row r="148" spans="1:11" s="13" customFormat="1" ht="18" customHeight="1">
      <c r="A148" s="5">
        <v>43266</v>
      </c>
      <c r="B148" s="6" t="s">
        <v>21</v>
      </c>
      <c r="C148" s="7">
        <v>833</v>
      </c>
      <c r="D148" s="6" t="s">
        <v>14</v>
      </c>
      <c r="E148" s="8">
        <v>1199.8</v>
      </c>
      <c r="F148" s="8">
        <v>1187.2</v>
      </c>
      <c r="G148" s="8"/>
      <c r="H148" s="9">
        <f t="shared" si="234"/>
        <v>-10495.799999999925</v>
      </c>
      <c r="I148" s="10"/>
      <c r="J148" s="11">
        <f t="shared" si="230"/>
        <v>-12.599999999999909</v>
      </c>
      <c r="K148" s="12">
        <f t="shared" si="235"/>
        <v>-10495.799999999925</v>
      </c>
    </row>
    <row r="149" spans="1:11" s="13" customFormat="1" ht="18" customHeight="1">
      <c r="A149" s="5">
        <v>43263</v>
      </c>
      <c r="B149" s="6" t="s">
        <v>45</v>
      </c>
      <c r="C149" s="7">
        <v>1008</v>
      </c>
      <c r="D149" s="14" t="s">
        <v>14</v>
      </c>
      <c r="E149" s="8">
        <v>992</v>
      </c>
      <c r="F149" s="8">
        <v>1006.8</v>
      </c>
      <c r="G149" s="8"/>
      <c r="H149" s="9">
        <f t="shared" si="234"/>
        <v>14918.399999999954</v>
      </c>
      <c r="I149" s="10"/>
      <c r="J149" s="11">
        <f t="shared" si="230"/>
        <v>14.799999999999955</v>
      </c>
      <c r="K149" s="12">
        <f t="shared" si="235"/>
        <v>14918.399999999954</v>
      </c>
    </row>
    <row r="150" spans="1:11" s="13" customFormat="1" ht="18" customHeight="1">
      <c r="A150" s="5">
        <v>43262</v>
      </c>
      <c r="B150" s="14" t="s">
        <v>46</v>
      </c>
      <c r="C150" s="7">
        <v>5319</v>
      </c>
      <c r="D150" s="14" t="s">
        <v>14</v>
      </c>
      <c r="E150" s="8">
        <v>188</v>
      </c>
      <c r="F150" s="8">
        <v>190.8</v>
      </c>
      <c r="G150" s="8"/>
      <c r="H150" s="9">
        <f t="shared" si="234"/>
        <v>14893.200000000061</v>
      </c>
      <c r="I150" s="10"/>
      <c r="J150" s="11">
        <f t="shared" si="230"/>
        <v>2.8000000000000114</v>
      </c>
      <c r="K150" s="12">
        <f t="shared" si="235"/>
        <v>14893.200000000061</v>
      </c>
    </row>
    <row r="151" spans="1:11" s="22" customFormat="1" ht="18" customHeight="1">
      <c r="A151" s="16">
        <v>43262</v>
      </c>
      <c r="B151" s="17" t="s">
        <v>47</v>
      </c>
      <c r="C151" s="18">
        <v>682</v>
      </c>
      <c r="D151" s="17" t="s">
        <v>14</v>
      </c>
      <c r="E151" s="19">
        <v>1466.15</v>
      </c>
      <c r="F151" s="19">
        <v>1488.25</v>
      </c>
      <c r="G151" s="19">
        <v>1514.5</v>
      </c>
      <c r="H151" s="20">
        <f t="shared" si="234"/>
        <v>15072.199999999939</v>
      </c>
      <c r="I151" s="21">
        <f>(IF(D151="SHORT",IF(H151="",0,F151-G151),IF(H151="",0,G151-F151)))*C151</f>
        <v>17902.5</v>
      </c>
      <c r="J151" s="11">
        <f t="shared" si="230"/>
        <v>48.349999999999909</v>
      </c>
      <c r="K151" s="12">
        <f t="shared" si="235"/>
        <v>32974.699999999939</v>
      </c>
    </row>
    <row r="152" spans="1:11" s="13" customFormat="1" ht="18" customHeight="1">
      <c r="A152" s="5">
        <v>43257</v>
      </c>
      <c r="B152" s="14" t="s">
        <v>22</v>
      </c>
      <c r="C152" s="7">
        <v>860</v>
      </c>
      <c r="D152" s="14" t="s">
        <v>14</v>
      </c>
      <c r="E152" s="8">
        <v>1161.7</v>
      </c>
      <c r="F152" s="8">
        <v>1170</v>
      </c>
      <c r="G152" s="8"/>
      <c r="H152" s="9">
        <f t="shared" si="234"/>
        <v>7137.9999999999609</v>
      </c>
      <c r="I152" s="10"/>
      <c r="J152" s="11">
        <f t="shared" si="230"/>
        <v>8.2999999999999545</v>
      </c>
      <c r="K152" s="12">
        <f t="shared" si="235"/>
        <v>7137.9999999999609</v>
      </c>
    </row>
    <row r="153" spans="1:11" s="13" customFormat="1" ht="18" customHeight="1">
      <c r="A153" s="5">
        <v>43256</v>
      </c>
      <c r="B153" s="6" t="s">
        <v>48</v>
      </c>
      <c r="C153" s="7">
        <v>490</v>
      </c>
      <c r="D153" s="6" t="s">
        <v>12</v>
      </c>
      <c r="E153" s="8">
        <v>2037</v>
      </c>
      <c r="F153" s="8">
        <v>2050.8000000000002</v>
      </c>
      <c r="G153" s="8"/>
      <c r="H153" s="9">
        <f t="shared" si="234"/>
        <v>-6762.0000000000891</v>
      </c>
      <c r="I153" s="10"/>
      <c r="J153" s="11">
        <f t="shared" si="230"/>
        <v>-13.800000000000182</v>
      </c>
      <c r="K153" s="12">
        <f t="shared" si="235"/>
        <v>-6762.0000000000891</v>
      </c>
    </row>
    <row r="154" spans="1:11" s="13" customFormat="1" ht="18" customHeight="1">
      <c r="A154" s="5">
        <v>43255</v>
      </c>
      <c r="B154" s="14" t="s">
        <v>49</v>
      </c>
      <c r="C154" s="7">
        <v>300</v>
      </c>
      <c r="D154" s="6" t="s">
        <v>14</v>
      </c>
      <c r="E154" s="8">
        <v>3323</v>
      </c>
      <c r="F154" s="8">
        <v>3288</v>
      </c>
      <c r="G154" s="8"/>
      <c r="H154" s="9">
        <f t="shared" si="234"/>
        <v>-10500</v>
      </c>
      <c r="I154" s="10"/>
      <c r="J154" s="11">
        <f t="shared" si="230"/>
        <v>-35</v>
      </c>
      <c r="K154" s="12">
        <f t="shared" si="235"/>
        <v>-10500</v>
      </c>
    </row>
    <row r="155" spans="1:11" s="13" customFormat="1" ht="18" customHeight="1">
      <c r="A155" s="23">
        <v>43252</v>
      </c>
      <c r="B155" s="6" t="s">
        <v>50</v>
      </c>
      <c r="C155" s="7">
        <v>852</v>
      </c>
      <c r="D155" s="6" t="s">
        <v>12</v>
      </c>
      <c r="E155" s="8">
        <v>1172.45</v>
      </c>
      <c r="F155" s="8">
        <v>1166</v>
      </c>
      <c r="G155" s="8"/>
      <c r="H155" s="9">
        <f t="shared" si="234"/>
        <v>5495.4000000000387</v>
      </c>
      <c r="I155" s="10"/>
      <c r="J155" s="11">
        <f t="shared" si="230"/>
        <v>6.4500000000000455</v>
      </c>
      <c r="K155" s="12">
        <f t="shared" si="235"/>
        <v>5495.4000000000387</v>
      </c>
    </row>
    <row r="156" spans="1:11" ht="21">
      <c r="A156" s="24"/>
      <c r="B156" s="25"/>
      <c r="C156" s="25"/>
      <c r="D156" s="25"/>
      <c r="E156" s="25"/>
      <c r="F156" s="111" t="s">
        <v>93</v>
      </c>
      <c r="G156" s="112"/>
      <c r="H156" s="112"/>
      <c r="I156" s="113"/>
      <c r="J156" s="114">
        <f>SUM(K137:L155)</f>
        <v>90800.150000000227</v>
      </c>
      <c r="K156" s="115"/>
    </row>
    <row r="157" spans="1:11" s="13" customFormat="1" ht="18" customHeight="1">
      <c r="A157" s="23">
        <v>43248</v>
      </c>
      <c r="B157" s="6" t="s">
        <v>51</v>
      </c>
      <c r="C157" s="7">
        <v>472</v>
      </c>
      <c r="D157" s="14" t="s">
        <v>14</v>
      </c>
      <c r="E157" s="8">
        <v>2115</v>
      </c>
      <c r="F157" s="8">
        <v>2093.4</v>
      </c>
      <c r="G157" s="8"/>
      <c r="H157" s="9">
        <f t="shared" si="234"/>
        <v>-10195.199999999957</v>
      </c>
      <c r="I157" s="10"/>
      <c r="J157" s="11">
        <f t="shared" si="230"/>
        <v>-21.599999999999909</v>
      </c>
      <c r="K157" s="12">
        <f t="shared" si="235"/>
        <v>-10195.199999999957</v>
      </c>
    </row>
    <row r="158" spans="1:11" s="13" customFormat="1" ht="18" customHeight="1">
      <c r="A158" s="5">
        <v>43245</v>
      </c>
      <c r="B158" s="14" t="s">
        <v>52</v>
      </c>
      <c r="C158" s="7">
        <v>1823</v>
      </c>
      <c r="D158" s="14" t="s">
        <v>14</v>
      </c>
      <c r="E158" s="8">
        <v>548.5</v>
      </c>
      <c r="F158" s="8">
        <v>556.70000000000005</v>
      </c>
      <c r="G158" s="8"/>
      <c r="H158" s="9">
        <f t="shared" si="234"/>
        <v>14948.600000000082</v>
      </c>
      <c r="I158" s="10"/>
      <c r="J158" s="11">
        <f t="shared" si="230"/>
        <v>8.2000000000000455</v>
      </c>
      <c r="K158" s="12">
        <f t="shared" si="235"/>
        <v>14948.600000000082</v>
      </c>
    </row>
    <row r="159" spans="1:11" s="13" customFormat="1" ht="18" customHeight="1">
      <c r="A159" s="5">
        <v>43244</v>
      </c>
      <c r="B159" s="6" t="s">
        <v>53</v>
      </c>
      <c r="C159" s="7">
        <v>4012</v>
      </c>
      <c r="D159" s="14" t="s">
        <v>14</v>
      </c>
      <c r="E159" s="8">
        <v>249.25</v>
      </c>
      <c r="F159" s="8">
        <v>252.95</v>
      </c>
      <c r="G159" s="8"/>
      <c r="H159" s="9">
        <f t="shared" si="234"/>
        <v>14844.399999999954</v>
      </c>
      <c r="I159" s="10"/>
      <c r="J159" s="11">
        <f t="shared" si="230"/>
        <v>3.6999999999999886</v>
      </c>
      <c r="K159" s="12">
        <f t="shared" si="235"/>
        <v>14844.399999999954</v>
      </c>
    </row>
    <row r="160" spans="1:11" s="13" customFormat="1" ht="18" customHeight="1">
      <c r="A160" s="5">
        <v>43242</v>
      </c>
      <c r="B160" s="14" t="s">
        <v>25</v>
      </c>
      <c r="C160" s="7">
        <v>965</v>
      </c>
      <c r="D160" s="14" t="s">
        <v>14</v>
      </c>
      <c r="E160" s="8">
        <v>1036.25</v>
      </c>
      <c r="F160" s="8">
        <v>1040.5</v>
      </c>
      <c r="G160" s="8"/>
      <c r="H160" s="9">
        <f t="shared" si="234"/>
        <v>4101.25</v>
      </c>
      <c r="I160" s="10"/>
      <c r="J160" s="11">
        <f t="shared" si="230"/>
        <v>4.25</v>
      </c>
      <c r="K160" s="12">
        <f t="shared" si="235"/>
        <v>4101.25</v>
      </c>
    </row>
    <row r="161" spans="1:11" s="13" customFormat="1" ht="18" customHeight="1">
      <c r="A161" s="5">
        <v>43241</v>
      </c>
      <c r="B161" s="6" t="s">
        <v>54</v>
      </c>
      <c r="C161" s="7">
        <v>750</v>
      </c>
      <c r="D161" s="6" t="s">
        <v>12</v>
      </c>
      <c r="E161" s="8">
        <v>1332</v>
      </c>
      <c r="F161" s="8">
        <v>1312</v>
      </c>
      <c r="G161" s="8"/>
      <c r="H161" s="9">
        <f t="shared" si="234"/>
        <v>15000</v>
      </c>
      <c r="I161" s="10"/>
      <c r="J161" s="11">
        <f t="shared" si="230"/>
        <v>20</v>
      </c>
      <c r="K161" s="12">
        <f t="shared" si="235"/>
        <v>15000</v>
      </c>
    </row>
    <row r="162" spans="1:11" s="13" customFormat="1" ht="18" customHeight="1">
      <c r="A162" s="5">
        <v>43238</v>
      </c>
      <c r="B162" s="6" t="s">
        <v>55</v>
      </c>
      <c r="C162" s="7">
        <v>8760</v>
      </c>
      <c r="D162" s="6" t="s">
        <v>12</v>
      </c>
      <c r="E162" s="8">
        <v>114.15</v>
      </c>
      <c r="F162" s="8">
        <v>112.5</v>
      </c>
      <c r="G162" s="8"/>
      <c r="H162" s="9">
        <f t="shared" si="234"/>
        <v>14454.000000000049</v>
      </c>
      <c r="I162" s="10"/>
      <c r="J162" s="11">
        <f t="shared" si="230"/>
        <v>1.6500000000000057</v>
      </c>
      <c r="K162" s="12">
        <f t="shared" si="235"/>
        <v>14454.000000000049</v>
      </c>
    </row>
    <row r="163" spans="1:11" s="13" customFormat="1" ht="18" customHeight="1">
      <c r="A163" s="5">
        <v>43235</v>
      </c>
      <c r="B163" s="6" t="s">
        <v>37</v>
      </c>
      <c r="C163" s="7">
        <v>5991</v>
      </c>
      <c r="D163" s="6" t="s">
        <v>12</v>
      </c>
      <c r="E163" s="8">
        <v>166.9</v>
      </c>
      <c r="F163" s="8">
        <v>165.75</v>
      </c>
      <c r="G163" s="8"/>
      <c r="H163" s="9">
        <f t="shared" si="234"/>
        <v>6889.6500000000342</v>
      </c>
      <c r="I163" s="10"/>
      <c r="J163" s="11">
        <f t="shared" si="230"/>
        <v>1.1500000000000057</v>
      </c>
      <c r="K163" s="12">
        <f t="shared" si="235"/>
        <v>6889.6500000000342</v>
      </c>
    </row>
    <row r="164" spans="1:11" s="13" customFormat="1" ht="18" customHeight="1">
      <c r="A164" s="5">
        <v>43235</v>
      </c>
      <c r="B164" s="6" t="s">
        <v>56</v>
      </c>
      <c r="C164" s="7">
        <v>2672</v>
      </c>
      <c r="D164" s="6" t="s">
        <v>14</v>
      </c>
      <c r="E164" s="8">
        <v>374.25</v>
      </c>
      <c r="F164" s="8">
        <v>370.3</v>
      </c>
      <c r="G164" s="8"/>
      <c r="H164" s="9">
        <f t="shared" si="234"/>
        <v>-10554.399999999969</v>
      </c>
      <c r="I164" s="10"/>
      <c r="J164" s="11">
        <f t="shared" si="230"/>
        <v>-3.9499999999999882</v>
      </c>
      <c r="K164" s="12">
        <f t="shared" si="235"/>
        <v>-10554.399999999969</v>
      </c>
    </row>
    <row r="165" spans="1:11" s="13" customFormat="1" ht="18" customHeight="1">
      <c r="A165" s="5">
        <v>43234</v>
      </c>
      <c r="B165" s="6" t="s">
        <v>57</v>
      </c>
      <c r="C165" s="7">
        <v>1855</v>
      </c>
      <c r="D165" s="6" t="s">
        <v>14</v>
      </c>
      <c r="E165" s="8">
        <v>539</v>
      </c>
      <c r="F165" s="8">
        <v>547</v>
      </c>
      <c r="G165" s="8"/>
      <c r="H165" s="9">
        <f t="shared" si="234"/>
        <v>14840</v>
      </c>
      <c r="I165" s="10"/>
      <c r="J165" s="11">
        <f t="shared" si="230"/>
        <v>8</v>
      </c>
      <c r="K165" s="12">
        <f t="shared" si="235"/>
        <v>14840</v>
      </c>
    </row>
    <row r="166" spans="1:11" s="13" customFormat="1" ht="18" customHeight="1">
      <c r="A166" s="5">
        <v>43231</v>
      </c>
      <c r="B166" s="6" t="s">
        <v>22</v>
      </c>
      <c r="C166" s="7">
        <v>869</v>
      </c>
      <c r="D166" s="6" t="s">
        <v>14</v>
      </c>
      <c r="E166" s="8">
        <v>1150.5</v>
      </c>
      <c r="F166" s="8">
        <v>1167.75</v>
      </c>
      <c r="G166" s="8"/>
      <c r="H166" s="9">
        <f t="shared" si="234"/>
        <v>14990.25</v>
      </c>
      <c r="I166" s="10"/>
      <c r="J166" s="11">
        <f t="shared" si="230"/>
        <v>17.25</v>
      </c>
      <c r="K166" s="12">
        <f t="shared" si="235"/>
        <v>14990.25</v>
      </c>
    </row>
    <row r="167" spans="1:11" s="13" customFormat="1" ht="18" customHeight="1">
      <c r="A167" s="5">
        <v>43230</v>
      </c>
      <c r="B167" s="6" t="s">
        <v>58</v>
      </c>
      <c r="C167" s="7">
        <v>1078</v>
      </c>
      <c r="D167" s="6" t="s">
        <v>12</v>
      </c>
      <c r="E167" s="8">
        <v>927.45</v>
      </c>
      <c r="F167" s="8">
        <v>930.2</v>
      </c>
      <c r="G167" s="8"/>
      <c r="H167" s="9">
        <f t="shared" si="234"/>
        <v>-2964.5</v>
      </c>
      <c r="I167" s="10"/>
      <c r="J167" s="11">
        <f t="shared" si="230"/>
        <v>-2.75</v>
      </c>
      <c r="K167" s="12">
        <f t="shared" si="235"/>
        <v>-2964.5</v>
      </c>
    </row>
    <row r="168" spans="1:11" s="13" customFormat="1" ht="18" customHeight="1">
      <c r="A168" s="5">
        <v>43229</v>
      </c>
      <c r="B168" s="6" t="s">
        <v>59</v>
      </c>
      <c r="C168" s="7">
        <v>3465</v>
      </c>
      <c r="D168" s="6" t="s">
        <v>14</v>
      </c>
      <c r="E168" s="8">
        <v>288.60000000000002</v>
      </c>
      <c r="F168" s="8">
        <v>290.2</v>
      </c>
      <c r="G168" s="8"/>
      <c r="H168" s="9">
        <f t="shared" si="234"/>
        <v>5543.9999999998818</v>
      </c>
      <c r="I168" s="10"/>
      <c r="J168" s="11">
        <f t="shared" si="230"/>
        <v>1.5999999999999659</v>
      </c>
      <c r="K168" s="12">
        <f t="shared" si="235"/>
        <v>5543.9999999998818</v>
      </c>
    </row>
    <row r="169" spans="1:11" s="13" customFormat="1" ht="18" customHeight="1">
      <c r="A169" s="5">
        <v>43229</v>
      </c>
      <c r="B169" s="6" t="s">
        <v>60</v>
      </c>
      <c r="C169" s="7">
        <v>1635</v>
      </c>
      <c r="D169" s="6" t="s">
        <v>14</v>
      </c>
      <c r="E169" s="8">
        <v>611.4</v>
      </c>
      <c r="F169" s="8">
        <v>613</v>
      </c>
      <c r="G169" s="8"/>
      <c r="H169" s="9">
        <f t="shared" si="234"/>
        <v>2616.0000000000373</v>
      </c>
      <c r="I169" s="10"/>
      <c r="J169" s="11">
        <f t="shared" si="230"/>
        <v>1.6000000000000227</v>
      </c>
      <c r="K169" s="12">
        <f t="shared" si="235"/>
        <v>2616.0000000000373</v>
      </c>
    </row>
    <row r="170" spans="1:11" s="13" customFormat="1" ht="18" customHeight="1">
      <c r="A170" s="5">
        <v>43228</v>
      </c>
      <c r="B170" s="6" t="s">
        <v>61</v>
      </c>
      <c r="C170" s="7">
        <v>5950</v>
      </c>
      <c r="D170" s="6" t="s">
        <v>14</v>
      </c>
      <c r="E170" s="8">
        <v>168.05</v>
      </c>
      <c r="F170" s="8">
        <v>170</v>
      </c>
      <c r="G170" s="8"/>
      <c r="H170" s="9">
        <f t="shared" si="234"/>
        <v>11602.499999999933</v>
      </c>
      <c r="I170" s="10"/>
      <c r="J170" s="11">
        <f t="shared" si="230"/>
        <v>1.9499999999999886</v>
      </c>
      <c r="K170" s="12">
        <f t="shared" si="235"/>
        <v>11602.499999999933</v>
      </c>
    </row>
    <row r="171" spans="1:11" s="13" customFormat="1" ht="18" customHeight="1">
      <c r="A171" s="5">
        <v>43227</v>
      </c>
      <c r="B171" s="6" t="s">
        <v>38</v>
      </c>
      <c r="C171" s="7">
        <v>1149</v>
      </c>
      <c r="D171" s="6" t="s">
        <v>14</v>
      </c>
      <c r="E171" s="8">
        <v>870</v>
      </c>
      <c r="F171" s="8">
        <v>883.05</v>
      </c>
      <c r="G171" s="8"/>
      <c r="H171" s="9">
        <f t="shared" si="234"/>
        <v>14994.449999999948</v>
      </c>
      <c r="I171" s="10"/>
      <c r="J171" s="11">
        <f t="shared" si="230"/>
        <v>13.049999999999955</v>
      </c>
      <c r="K171" s="12">
        <f t="shared" si="235"/>
        <v>14994.449999999948</v>
      </c>
    </row>
    <row r="172" spans="1:11" s="13" customFormat="1" ht="18" customHeight="1">
      <c r="A172" s="5">
        <v>43223</v>
      </c>
      <c r="B172" s="6" t="s">
        <v>16</v>
      </c>
      <c r="C172" s="7">
        <v>10178</v>
      </c>
      <c r="D172" s="6" t="s">
        <v>12</v>
      </c>
      <c r="E172" s="8">
        <v>98.25</v>
      </c>
      <c r="F172" s="8">
        <v>96.75</v>
      </c>
      <c r="G172" s="8"/>
      <c r="H172" s="9">
        <f t="shared" si="234"/>
        <v>15267</v>
      </c>
      <c r="I172" s="10"/>
      <c r="J172" s="11">
        <f t="shared" si="230"/>
        <v>1.5</v>
      </c>
      <c r="K172" s="12">
        <f t="shared" si="235"/>
        <v>15267</v>
      </c>
    </row>
    <row r="173" spans="1:11" s="13" customFormat="1" ht="18" customHeight="1">
      <c r="A173" s="5">
        <v>43222</v>
      </c>
      <c r="B173" s="6" t="s">
        <v>17</v>
      </c>
      <c r="C173" s="7">
        <v>1117</v>
      </c>
      <c r="D173" s="6" t="s">
        <v>14</v>
      </c>
      <c r="E173" s="8">
        <v>895</v>
      </c>
      <c r="F173" s="8">
        <v>885.6</v>
      </c>
      <c r="G173" s="8"/>
      <c r="H173" s="9">
        <f t="shared" si="234"/>
        <v>-10499.799999999974</v>
      </c>
      <c r="I173" s="10"/>
      <c r="J173" s="11">
        <f t="shared" si="230"/>
        <v>-9.3999999999999773</v>
      </c>
      <c r="K173" s="12">
        <f t="shared" si="235"/>
        <v>-10499.799999999974</v>
      </c>
    </row>
    <row r="174" spans="1:11" ht="21">
      <c r="A174" s="24"/>
      <c r="B174" s="25"/>
      <c r="C174" s="25"/>
      <c r="D174" s="25"/>
      <c r="E174" s="25"/>
      <c r="F174" s="111" t="s">
        <v>93</v>
      </c>
      <c r="G174" s="112"/>
      <c r="H174" s="112"/>
      <c r="I174" s="113"/>
      <c r="J174" s="114">
        <f>SUM(K157:K173)</f>
        <v>115878.20000000003</v>
      </c>
      <c r="K174" s="115"/>
    </row>
    <row r="175" spans="1:11" s="13" customFormat="1" ht="18" customHeight="1">
      <c r="A175" s="5">
        <v>43220</v>
      </c>
      <c r="B175" s="6" t="s">
        <v>17</v>
      </c>
      <c r="C175" s="7">
        <v>1162</v>
      </c>
      <c r="D175" s="6" t="s">
        <v>14</v>
      </c>
      <c r="E175" s="8">
        <v>860.5</v>
      </c>
      <c r="F175" s="8">
        <v>864.35</v>
      </c>
      <c r="G175" s="8"/>
      <c r="H175" s="9">
        <f t="shared" si="234"/>
        <v>4473.7000000000262</v>
      </c>
      <c r="I175" s="10"/>
      <c r="J175" s="11">
        <f t="shared" si="230"/>
        <v>3.8500000000000227</v>
      </c>
      <c r="K175" s="12">
        <f t="shared" si="235"/>
        <v>4473.7000000000262</v>
      </c>
    </row>
    <row r="176" spans="1:11" s="22" customFormat="1" ht="18" customHeight="1">
      <c r="A176" s="16">
        <v>43217</v>
      </c>
      <c r="B176" s="17" t="s">
        <v>11</v>
      </c>
      <c r="C176" s="18">
        <v>4049</v>
      </c>
      <c r="D176" s="17" t="s">
        <v>14</v>
      </c>
      <c r="E176" s="19">
        <v>246.95</v>
      </c>
      <c r="F176" s="19">
        <v>250.65</v>
      </c>
      <c r="G176" s="19">
        <v>255.05</v>
      </c>
      <c r="H176" s="20">
        <f t="shared" si="234"/>
        <v>14981.300000000068</v>
      </c>
      <c r="I176" s="21">
        <f>(IF(D176="SHORT",IF(H176="",0,F176-G176),IF(H176="",0,G176-F176)))*C176</f>
        <v>17815.600000000024</v>
      </c>
      <c r="J176" s="11">
        <f t="shared" ref="J176:J218" si="236">(H176+I176)/C176</f>
        <v>8.1000000000000245</v>
      </c>
      <c r="K176" s="12">
        <f t="shared" si="235"/>
        <v>32796.900000000096</v>
      </c>
    </row>
    <row r="177" spans="1:11" s="22" customFormat="1" ht="18" customHeight="1">
      <c r="A177" s="16">
        <v>43216</v>
      </c>
      <c r="B177" s="17" t="s">
        <v>62</v>
      </c>
      <c r="C177" s="18">
        <v>3063</v>
      </c>
      <c r="D177" s="17" t="s">
        <v>14</v>
      </c>
      <c r="E177" s="19">
        <v>326.39999999999998</v>
      </c>
      <c r="F177" s="19">
        <v>331</v>
      </c>
      <c r="G177" s="19">
        <v>336.75</v>
      </c>
      <c r="H177" s="20">
        <f t="shared" si="234"/>
        <v>14089.80000000007</v>
      </c>
      <c r="I177" s="21">
        <f>(IF(D177="SHORT",IF(H177="",0,F177-G177),IF(H177="",0,G177-F177)))*C177</f>
        <v>17612.25</v>
      </c>
      <c r="J177" s="11">
        <f t="shared" si="236"/>
        <v>10.350000000000023</v>
      </c>
      <c r="K177" s="12">
        <f t="shared" si="235"/>
        <v>31702.050000000068</v>
      </c>
    </row>
    <row r="178" spans="1:11" s="13" customFormat="1" ht="18" customHeight="1">
      <c r="A178" s="5">
        <v>43215</v>
      </c>
      <c r="B178" s="6" t="s">
        <v>63</v>
      </c>
      <c r="C178" s="7">
        <v>2274</v>
      </c>
      <c r="D178" s="6" t="s">
        <v>14</v>
      </c>
      <c r="E178" s="8">
        <v>439.7</v>
      </c>
      <c r="F178" s="8">
        <v>445.6</v>
      </c>
      <c r="G178" s="8"/>
      <c r="H178" s="9">
        <f t="shared" si="234"/>
        <v>13416.600000000077</v>
      </c>
      <c r="I178" s="10"/>
      <c r="J178" s="11">
        <f t="shared" si="236"/>
        <v>5.9000000000000341</v>
      </c>
      <c r="K178" s="12">
        <f t="shared" si="235"/>
        <v>13416.600000000077</v>
      </c>
    </row>
    <row r="179" spans="1:11" s="13" customFormat="1" ht="18" customHeight="1">
      <c r="A179" s="5">
        <v>43214</v>
      </c>
      <c r="B179" s="6" t="s">
        <v>64</v>
      </c>
      <c r="C179" s="7">
        <v>3442</v>
      </c>
      <c r="D179" s="6" t="s">
        <v>14</v>
      </c>
      <c r="E179" s="8">
        <v>290.5</v>
      </c>
      <c r="F179" s="8">
        <v>287.39999999999998</v>
      </c>
      <c r="G179" s="8"/>
      <c r="H179" s="9">
        <f t="shared" si="234"/>
        <v>-10670.200000000079</v>
      </c>
      <c r="I179" s="10"/>
      <c r="J179" s="11">
        <f t="shared" si="236"/>
        <v>-3.1000000000000227</v>
      </c>
      <c r="K179" s="12">
        <f t="shared" si="235"/>
        <v>-10670.200000000079</v>
      </c>
    </row>
    <row r="180" spans="1:11" s="13" customFormat="1" ht="18" customHeight="1">
      <c r="A180" s="5">
        <v>43213</v>
      </c>
      <c r="B180" s="6" t="s">
        <v>26</v>
      </c>
      <c r="C180" s="7">
        <v>986</v>
      </c>
      <c r="D180" s="6" t="s">
        <v>14</v>
      </c>
      <c r="E180" s="8">
        <v>1013.5</v>
      </c>
      <c r="F180" s="8">
        <v>1022.5</v>
      </c>
      <c r="G180" s="8"/>
      <c r="H180" s="9">
        <f t="shared" si="234"/>
        <v>8874</v>
      </c>
      <c r="I180" s="10"/>
      <c r="J180" s="11">
        <f t="shared" si="236"/>
        <v>9</v>
      </c>
      <c r="K180" s="12">
        <f t="shared" si="235"/>
        <v>8874</v>
      </c>
    </row>
    <row r="181" spans="1:11" s="13" customFormat="1" ht="18" customHeight="1">
      <c r="A181" s="5">
        <v>43210</v>
      </c>
      <c r="B181" s="6" t="s">
        <v>65</v>
      </c>
      <c r="C181" s="7">
        <v>2610</v>
      </c>
      <c r="D181" s="6" t="s">
        <v>12</v>
      </c>
      <c r="E181" s="8">
        <v>383</v>
      </c>
      <c r="F181" s="8">
        <v>381.5</v>
      </c>
      <c r="G181" s="8"/>
      <c r="H181" s="9">
        <f t="shared" si="234"/>
        <v>3915</v>
      </c>
      <c r="I181" s="10"/>
      <c r="J181" s="11">
        <f t="shared" si="236"/>
        <v>1.5</v>
      </c>
      <c r="K181" s="12">
        <f t="shared" si="235"/>
        <v>3915</v>
      </c>
    </row>
    <row r="182" spans="1:11" s="22" customFormat="1" ht="18" customHeight="1">
      <c r="A182" s="16">
        <v>43210</v>
      </c>
      <c r="B182" s="17" t="s">
        <v>66</v>
      </c>
      <c r="C182" s="18">
        <v>13422</v>
      </c>
      <c r="D182" s="17" t="s">
        <v>14</v>
      </c>
      <c r="E182" s="19">
        <v>74.5</v>
      </c>
      <c r="F182" s="19">
        <v>75.599999999999994</v>
      </c>
      <c r="G182" s="19">
        <v>76.95</v>
      </c>
      <c r="H182" s="20">
        <f t="shared" si="234"/>
        <v>14764.199999999924</v>
      </c>
      <c r="I182" s="21">
        <f>(IF(D182="SHORT",IF(H182="",0,F182-G182),IF(H182="",0,G182-F182)))*C182</f>
        <v>18119.700000000114</v>
      </c>
      <c r="J182" s="11">
        <f t="shared" si="236"/>
        <v>2.4500000000000028</v>
      </c>
      <c r="K182" s="12">
        <f t="shared" si="235"/>
        <v>32883.900000000038</v>
      </c>
    </row>
    <row r="183" spans="1:11" s="13" customFormat="1" ht="18" customHeight="1">
      <c r="A183" s="5">
        <v>43209</v>
      </c>
      <c r="B183" s="6" t="s">
        <v>67</v>
      </c>
      <c r="C183" s="7">
        <v>3809</v>
      </c>
      <c r="D183" s="6" t="s">
        <v>14</v>
      </c>
      <c r="E183" s="8">
        <v>262.5</v>
      </c>
      <c r="F183" s="8">
        <v>264</v>
      </c>
      <c r="G183" s="8"/>
      <c r="H183" s="9">
        <f t="shared" si="234"/>
        <v>5713.5</v>
      </c>
      <c r="I183" s="10"/>
      <c r="J183" s="11">
        <f t="shared" si="236"/>
        <v>1.5</v>
      </c>
      <c r="K183" s="12">
        <f t="shared" si="235"/>
        <v>5713.5</v>
      </c>
    </row>
    <row r="184" spans="1:11" s="13" customFormat="1" ht="18" customHeight="1">
      <c r="A184" s="5">
        <v>43209</v>
      </c>
      <c r="B184" s="6" t="s">
        <v>68</v>
      </c>
      <c r="C184" s="7">
        <v>3496</v>
      </c>
      <c r="D184" s="6" t="s">
        <v>14</v>
      </c>
      <c r="E184" s="8">
        <v>286</v>
      </c>
      <c r="F184" s="8">
        <v>282.95</v>
      </c>
      <c r="G184" s="8"/>
      <c r="H184" s="9">
        <f t="shared" ref="H184:H218" si="237">(IF(D184="SHORT",E184-F184,IF(D184="LONG",F184-E184)))*C184</f>
        <v>-10662.800000000039</v>
      </c>
      <c r="I184" s="10"/>
      <c r="J184" s="11">
        <f t="shared" si="236"/>
        <v>-3.0500000000000114</v>
      </c>
      <c r="K184" s="12">
        <f t="shared" si="235"/>
        <v>-10662.800000000039</v>
      </c>
    </row>
    <row r="185" spans="1:11" s="13" customFormat="1" ht="18" customHeight="1">
      <c r="A185" s="5">
        <v>43206</v>
      </c>
      <c r="B185" s="6" t="s">
        <v>69</v>
      </c>
      <c r="C185" s="7">
        <v>6693</v>
      </c>
      <c r="D185" s="6" t="s">
        <v>14</v>
      </c>
      <c r="E185" s="8">
        <v>149.4</v>
      </c>
      <c r="F185" s="8">
        <v>150.75</v>
      </c>
      <c r="G185" s="8"/>
      <c r="H185" s="9">
        <f t="shared" si="237"/>
        <v>9035.5499999999611</v>
      </c>
      <c r="I185" s="10"/>
      <c r="J185" s="11">
        <f t="shared" si="236"/>
        <v>1.3499999999999941</v>
      </c>
      <c r="K185" s="12">
        <f t="shared" si="235"/>
        <v>9035.5499999999611</v>
      </c>
    </row>
    <row r="186" spans="1:11" s="13" customFormat="1" ht="18" customHeight="1">
      <c r="A186" s="5">
        <v>43202</v>
      </c>
      <c r="B186" s="6" t="s">
        <v>70</v>
      </c>
      <c r="C186" s="7">
        <v>800</v>
      </c>
      <c r="D186" s="6" t="s">
        <v>14</v>
      </c>
      <c r="E186" s="8">
        <v>1250</v>
      </c>
      <c r="F186" s="8">
        <v>1236.8499999999999</v>
      </c>
      <c r="G186" s="8"/>
      <c r="H186" s="9">
        <f t="shared" si="237"/>
        <v>-10520.000000000073</v>
      </c>
      <c r="I186" s="10"/>
      <c r="J186" s="11">
        <f t="shared" si="236"/>
        <v>-13.150000000000091</v>
      </c>
      <c r="K186" s="12">
        <f t="shared" si="235"/>
        <v>-10520.000000000073</v>
      </c>
    </row>
    <row r="187" spans="1:11" s="13" customFormat="1" ht="18" customHeight="1">
      <c r="A187" s="5">
        <v>43201</v>
      </c>
      <c r="B187" s="6" t="s">
        <v>22</v>
      </c>
      <c r="C187" s="7">
        <v>877</v>
      </c>
      <c r="D187" s="6" t="s">
        <v>14</v>
      </c>
      <c r="E187" s="8">
        <v>1139.5</v>
      </c>
      <c r="F187" s="8">
        <v>1147.3499999999999</v>
      </c>
      <c r="G187" s="8"/>
      <c r="H187" s="9">
        <f t="shared" si="237"/>
        <v>6884.4499999999207</v>
      </c>
      <c r="I187" s="10"/>
      <c r="J187" s="11">
        <f t="shared" si="236"/>
        <v>7.8499999999999099</v>
      </c>
      <c r="K187" s="12">
        <f t="shared" si="235"/>
        <v>6884.4499999999207</v>
      </c>
    </row>
    <row r="188" spans="1:11" s="13" customFormat="1" ht="18" customHeight="1">
      <c r="A188" s="5">
        <v>43200</v>
      </c>
      <c r="B188" s="6" t="s">
        <v>71</v>
      </c>
      <c r="C188" s="7">
        <v>13717</v>
      </c>
      <c r="D188" s="6" t="s">
        <v>12</v>
      </c>
      <c r="E188" s="8">
        <v>72.900000000000006</v>
      </c>
      <c r="F188" s="8">
        <v>71.849999999999994</v>
      </c>
      <c r="G188" s="8"/>
      <c r="H188" s="9">
        <f t="shared" si="237"/>
        <v>14402.850000000157</v>
      </c>
      <c r="I188" s="10"/>
      <c r="J188" s="11">
        <f t="shared" si="236"/>
        <v>1.0500000000000114</v>
      </c>
      <c r="K188" s="12">
        <f t="shared" si="235"/>
        <v>14402.850000000157</v>
      </c>
    </row>
    <row r="189" spans="1:11" s="13" customFormat="1" ht="18" customHeight="1">
      <c r="A189" s="5">
        <v>43194</v>
      </c>
      <c r="B189" s="6" t="s">
        <v>72</v>
      </c>
      <c r="C189" s="7">
        <v>5770</v>
      </c>
      <c r="D189" s="6" t="s">
        <v>12</v>
      </c>
      <c r="E189" s="8">
        <v>173.3</v>
      </c>
      <c r="F189" s="8">
        <v>172</v>
      </c>
      <c r="G189" s="8"/>
      <c r="H189" s="9">
        <f t="shared" si="237"/>
        <v>7501.0000000000655</v>
      </c>
      <c r="I189" s="10"/>
      <c r="J189" s="11">
        <f t="shared" si="236"/>
        <v>1.3000000000000114</v>
      </c>
      <c r="K189" s="12">
        <f t="shared" si="235"/>
        <v>7501.0000000000655</v>
      </c>
    </row>
    <row r="190" spans="1:11" ht="21">
      <c r="A190" s="24"/>
      <c r="B190" s="25"/>
      <c r="C190" s="25"/>
      <c r="D190" s="25"/>
      <c r="E190" s="25"/>
      <c r="F190" s="111" t="s">
        <v>93</v>
      </c>
      <c r="G190" s="112"/>
      <c r="H190" s="112"/>
      <c r="I190" s="113"/>
      <c r="J190" s="114">
        <f>SUM(K175:K189)</f>
        <v>139746.50000000023</v>
      </c>
      <c r="K190" s="115"/>
    </row>
    <row r="191" spans="1:11" s="13" customFormat="1" ht="18" customHeight="1">
      <c r="A191" s="5">
        <v>43187</v>
      </c>
      <c r="B191" s="6" t="s">
        <v>73</v>
      </c>
      <c r="C191" s="7">
        <v>6997</v>
      </c>
      <c r="D191" s="6" t="s">
        <v>14</v>
      </c>
      <c r="E191" s="8">
        <v>142.9</v>
      </c>
      <c r="F191" s="8">
        <v>144.94999999999999</v>
      </c>
      <c r="G191" s="8"/>
      <c r="H191" s="9">
        <f t="shared" si="237"/>
        <v>14343.84999999988</v>
      </c>
      <c r="I191" s="10"/>
      <c r="J191" s="11">
        <f t="shared" si="236"/>
        <v>2.0499999999999829</v>
      </c>
      <c r="K191" s="12">
        <f t="shared" si="235"/>
        <v>14343.84999999988</v>
      </c>
    </row>
    <row r="192" spans="1:11" s="13" customFormat="1" ht="18" customHeight="1">
      <c r="A192" s="5">
        <v>43185</v>
      </c>
      <c r="B192" s="6" t="s">
        <v>74</v>
      </c>
      <c r="C192" s="7">
        <v>9461</v>
      </c>
      <c r="D192" s="6" t="s">
        <v>12</v>
      </c>
      <c r="E192" s="8">
        <v>84.55</v>
      </c>
      <c r="F192" s="8">
        <v>83.45</v>
      </c>
      <c r="G192" s="8"/>
      <c r="H192" s="9">
        <f t="shared" si="237"/>
        <v>10407.099999999946</v>
      </c>
      <c r="I192" s="10"/>
      <c r="J192" s="11">
        <f t="shared" si="236"/>
        <v>1.0999999999999943</v>
      </c>
      <c r="K192" s="12">
        <f t="shared" si="235"/>
        <v>10407.099999999946</v>
      </c>
    </row>
    <row r="193" spans="1:11" s="13" customFormat="1" ht="18" customHeight="1">
      <c r="A193" s="5">
        <v>43181</v>
      </c>
      <c r="B193" s="6" t="s">
        <v>75</v>
      </c>
      <c r="C193" s="7">
        <v>8796</v>
      </c>
      <c r="D193" s="6" t="s">
        <v>12</v>
      </c>
      <c r="E193" s="8">
        <v>90.95</v>
      </c>
      <c r="F193" s="8">
        <v>90.7</v>
      </c>
      <c r="G193" s="8"/>
      <c r="H193" s="9">
        <f t="shared" si="237"/>
        <v>2199</v>
      </c>
      <c r="I193" s="10"/>
      <c r="J193" s="11">
        <f t="shared" si="236"/>
        <v>0.25</v>
      </c>
      <c r="K193" s="12">
        <f t="shared" si="235"/>
        <v>2199</v>
      </c>
    </row>
    <row r="194" spans="1:11" s="13" customFormat="1" ht="18" customHeight="1">
      <c r="A194" s="23">
        <v>43178</v>
      </c>
      <c r="B194" s="6" t="s">
        <v>76</v>
      </c>
      <c r="C194" s="7">
        <v>249</v>
      </c>
      <c r="D194" s="6" t="s">
        <v>12</v>
      </c>
      <c r="E194" s="8">
        <v>4001</v>
      </c>
      <c r="F194" s="8">
        <v>3976</v>
      </c>
      <c r="G194" s="8"/>
      <c r="H194" s="9">
        <f t="shared" si="237"/>
        <v>6225</v>
      </c>
      <c r="I194" s="10"/>
      <c r="J194" s="11">
        <f t="shared" si="236"/>
        <v>25</v>
      </c>
      <c r="K194" s="12">
        <f t="shared" si="235"/>
        <v>6225</v>
      </c>
    </row>
    <row r="195" spans="1:11" s="13" customFormat="1" ht="18" customHeight="1">
      <c r="A195" s="5">
        <v>43173</v>
      </c>
      <c r="B195" s="6" t="s">
        <v>77</v>
      </c>
      <c r="C195" s="7">
        <v>1427</v>
      </c>
      <c r="D195" s="6" t="s">
        <v>12</v>
      </c>
      <c r="E195" s="8">
        <v>700.4</v>
      </c>
      <c r="F195" s="8">
        <v>707.75</v>
      </c>
      <c r="G195" s="8"/>
      <c r="H195" s="9">
        <f t="shared" si="237"/>
        <v>-10488.450000000032</v>
      </c>
      <c r="I195" s="10"/>
      <c r="J195" s="11">
        <f t="shared" si="236"/>
        <v>-7.3500000000000218</v>
      </c>
      <c r="K195" s="12">
        <f t="shared" si="235"/>
        <v>-10488.450000000032</v>
      </c>
    </row>
    <row r="196" spans="1:11" s="13" customFormat="1" ht="18" customHeight="1">
      <c r="A196" s="5">
        <v>43172</v>
      </c>
      <c r="B196" s="6" t="s">
        <v>78</v>
      </c>
      <c r="C196" s="7">
        <v>17391</v>
      </c>
      <c r="D196" s="6" t="s">
        <v>14</v>
      </c>
      <c r="E196" s="8">
        <v>57.5</v>
      </c>
      <c r="F196" s="8">
        <v>58.35</v>
      </c>
      <c r="G196" s="8"/>
      <c r="H196" s="9">
        <f t="shared" si="237"/>
        <v>14782.350000000024</v>
      </c>
      <c r="I196" s="10"/>
      <c r="J196" s="11">
        <f t="shared" si="236"/>
        <v>0.85000000000000142</v>
      </c>
      <c r="K196" s="12">
        <f t="shared" si="235"/>
        <v>14782.350000000024</v>
      </c>
    </row>
    <row r="197" spans="1:11" s="13" customFormat="1" ht="18" customHeight="1">
      <c r="A197" s="5">
        <v>43167</v>
      </c>
      <c r="B197" s="6" t="s">
        <v>79</v>
      </c>
      <c r="C197" s="7">
        <v>999</v>
      </c>
      <c r="D197" s="6" t="s">
        <v>12</v>
      </c>
      <c r="E197" s="8">
        <v>1000.5</v>
      </c>
      <c r="F197" s="8">
        <v>1002.45</v>
      </c>
      <c r="G197" s="8"/>
      <c r="H197" s="9">
        <f t="shared" si="237"/>
        <v>-1948.0500000000454</v>
      </c>
      <c r="I197" s="10"/>
      <c r="J197" s="11">
        <f t="shared" si="236"/>
        <v>-1.9500000000000455</v>
      </c>
      <c r="K197" s="12">
        <f t="shared" si="235"/>
        <v>-1948.0500000000454</v>
      </c>
    </row>
    <row r="198" spans="1:11" s="13" customFormat="1" ht="18" customHeight="1">
      <c r="A198" s="5">
        <v>43166</v>
      </c>
      <c r="B198" s="6" t="s">
        <v>47</v>
      </c>
      <c r="C198" s="7">
        <v>749</v>
      </c>
      <c r="D198" s="6" t="s">
        <v>12</v>
      </c>
      <c r="E198" s="8">
        <v>1334.15</v>
      </c>
      <c r="F198" s="8">
        <v>1314.15</v>
      </c>
      <c r="G198" s="8"/>
      <c r="H198" s="9">
        <f t="shared" si="237"/>
        <v>14980</v>
      </c>
      <c r="I198" s="10"/>
      <c r="J198" s="11">
        <f t="shared" si="236"/>
        <v>20</v>
      </c>
      <c r="K198" s="12">
        <f t="shared" si="235"/>
        <v>14980</v>
      </c>
    </row>
    <row r="199" spans="1:11" s="22" customFormat="1" ht="18" customHeight="1">
      <c r="A199" s="16">
        <v>43166</v>
      </c>
      <c r="B199" s="17" t="s">
        <v>80</v>
      </c>
      <c r="C199" s="18">
        <v>2105</v>
      </c>
      <c r="D199" s="17" t="s">
        <v>12</v>
      </c>
      <c r="E199" s="19">
        <v>475</v>
      </c>
      <c r="F199" s="19">
        <v>467.9</v>
      </c>
      <c r="G199" s="19">
        <v>459.9</v>
      </c>
      <c r="H199" s="20">
        <f t="shared" si="237"/>
        <v>14945.500000000047</v>
      </c>
      <c r="I199" s="21">
        <f>(IF(D199="SHORT",IF(H199="",0,F199-G199),IF(H199="",0,G199-F199)))*C199</f>
        <v>16840</v>
      </c>
      <c r="J199" s="11">
        <f t="shared" si="236"/>
        <v>15.100000000000023</v>
      </c>
      <c r="K199" s="12">
        <f t="shared" si="235"/>
        <v>31785.500000000047</v>
      </c>
    </row>
    <row r="200" spans="1:11" s="13" customFormat="1" ht="18" customHeight="1">
      <c r="A200" s="5">
        <v>43165</v>
      </c>
      <c r="B200" s="6" t="s">
        <v>81</v>
      </c>
      <c r="C200" s="7">
        <v>2829</v>
      </c>
      <c r="D200" s="6" t="s">
        <v>12</v>
      </c>
      <c r="E200" s="8">
        <v>353.45</v>
      </c>
      <c r="F200" s="8">
        <v>348.15</v>
      </c>
      <c r="G200" s="8"/>
      <c r="H200" s="9">
        <f t="shared" si="237"/>
        <v>14993.700000000032</v>
      </c>
      <c r="I200" s="10"/>
      <c r="J200" s="11">
        <f t="shared" si="236"/>
        <v>5.3000000000000114</v>
      </c>
      <c r="K200" s="12">
        <f t="shared" si="235"/>
        <v>14993.700000000032</v>
      </c>
    </row>
    <row r="201" spans="1:11" s="13" customFormat="1" ht="18" customHeight="1">
      <c r="A201" s="5">
        <v>43164</v>
      </c>
      <c r="B201" s="6" t="s">
        <v>82</v>
      </c>
      <c r="C201" s="7">
        <v>1746</v>
      </c>
      <c r="D201" s="6" t="s">
        <v>12</v>
      </c>
      <c r="E201" s="8">
        <v>572.45000000000005</v>
      </c>
      <c r="F201" s="8">
        <v>563.9</v>
      </c>
      <c r="G201" s="8"/>
      <c r="H201" s="9">
        <f t="shared" si="237"/>
        <v>14928.300000000119</v>
      </c>
      <c r="I201" s="10"/>
      <c r="J201" s="11">
        <f t="shared" si="236"/>
        <v>8.5500000000000682</v>
      </c>
      <c r="K201" s="12">
        <f t="shared" si="235"/>
        <v>14928.300000000119</v>
      </c>
    </row>
    <row r="202" spans="1:11" s="13" customFormat="1" ht="18" customHeight="1">
      <c r="A202" s="5">
        <v>43160</v>
      </c>
      <c r="B202" s="6" t="s">
        <v>83</v>
      </c>
      <c r="C202" s="7">
        <v>840</v>
      </c>
      <c r="D202" s="6" t="s">
        <v>14</v>
      </c>
      <c r="E202" s="8">
        <v>1190</v>
      </c>
      <c r="F202" s="8">
        <v>1207.8499999999999</v>
      </c>
      <c r="G202" s="8"/>
      <c r="H202" s="9">
        <f t="shared" si="237"/>
        <v>14993.999999999924</v>
      </c>
      <c r="I202" s="10"/>
      <c r="J202" s="11">
        <f t="shared" si="236"/>
        <v>17.849999999999909</v>
      </c>
      <c r="K202" s="12">
        <f t="shared" ref="K202:K218" si="238">SUM(H202:I202)</f>
        <v>14993.999999999924</v>
      </c>
    </row>
    <row r="203" spans="1:11" ht="21">
      <c r="A203" s="24"/>
      <c r="B203" s="25"/>
      <c r="C203" s="25"/>
      <c r="D203" s="25"/>
      <c r="E203" s="25"/>
      <c r="F203" s="111" t="s">
        <v>93</v>
      </c>
      <c r="G203" s="112"/>
      <c r="H203" s="112"/>
      <c r="I203" s="113"/>
      <c r="J203" s="114">
        <f>SUM(K191:K202)</f>
        <v>127202.29999999989</v>
      </c>
      <c r="K203" s="115"/>
    </row>
    <row r="204" spans="1:11" s="13" customFormat="1" ht="18" customHeight="1">
      <c r="A204" s="5">
        <v>43159</v>
      </c>
      <c r="B204" s="6" t="s">
        <v>84</v>
      </c>
      <c r="C204" s="7">
        <v>1792</v>
      </c>
      <c r="D204" s="6" t="s">
        <v>14</v>
      </c>
      <c r="E204" s="8">
        <v>558</v>
      </c>
      <c r="F204" s="8">
        <v>552.1</v>
      </c>
      <c r="G204" s="8"/>
      <c r="H204" s="9">
        <f t="shared" si="237"/>
        <v>-10572.799999999959</v>
      </c>
      <c r="I204" s="10"/>
      <c r="J204" s="11">
        <f t="shared" si="236"/>
        <v>-5.8999999999999773</v>
      </c>
      <c r="K204" s="12">
        <f t="shared" si="238"/>
        <v>-10572.799999999959</v>
      </c>
    </row>
    <row r="205" spans="1:11" s="13" customFormat="1" ht="18" customHeight="1">
      <c r="A205" s="5">
        <v>43159</v>
      </c>
      <c r="B205" s="6" t="s">
        <v>85</v>
      </c>
      <c r="C205" s="7">
        <v>350</v>
      </c>
      <c r="D205" s="6" t="s">
        <v>14</v>
      </c>
      <c r="E205" s="8">
        <v>2854</v>
      </c>
      <c r="F205" s="8">
        <v>2822.6</v>
      </c>
      <c r="G205" s="8"/>
      <c r="H205" s="9">
        <f t="shared" si="237"/>
        <v>-10990.000000000033</v>
      </c>
      <c r="I205" s="10"/>
      <c r="J205" s="11">
        <f t="shared" si="236"/>
        <v>-31.400000000000095</v>
      </c>
      <c r="K205" s="12">
        <f t="shared" si="238"/>
        <v>-10990.000000000033</v>
      </c>
    </row>
    <row r="206" spans="1:11" s="13" customFormat="1" ht="18" customHeight="1">
      <c r="A206" s="5">
        <v>43158</v>
      </c>
      <c r="B206" s="6" t="s">
        <v>55</v>
      </c>
      <c r="C206" s="7">
        <v>6818</v>
      </c>
      <c r="D206" s="6" t="s">
        <v>12</v>
      </c>
      <c r="E206" s="8">
        <v>146.65</v>
      </c>
      <c r="F206" s="8">
        <v>145</v>
      </c>
      <c r="G206" s="8"/>
      <c r="H206" s="9">
        <f t="shared" si="237"/>
        <v>11249.700000000039</v>
      </c>
      <c r="I206" s="10"/>
      <c r="J206" s="11">
        <f t="shared" si="236"/>
        <v>1.6500000000000057</v>
      </c>
      <c r="K206" s="12">
        <f t="shared" si="238"/>
        <v>11249.700000000039</v>
      </c>
    </row>
    <row r="207" spans="1:11" s="13" customFormat="1" ht="18" customHeight="1">
      <c r="A207" s="5">
        <v>43158</v>
      </c>
      <c r="B207" s="6" t="s">
        <v>73</v>
      </c>
      <c r="C207" s="7">
        <v>7112</v>
      </c>
      <c r="D207" s="6" t="s">
        <v>12</v>
      </c>
      <c r="E207" s="8">
        <v>140.6</v>
      </c>
      <c r="F207" s="8">
        <v>141.1</v>
      </c>
      <c r="G207" s="8"/>
      <c r="H207" s="9">
        <f t="shared" si="237"/>
        <v>-3556</v>
      </c>
      <c r="I207" s="10"/>
      <c r="J207" s="11">
        <f t="shared" si="236"/>
        <v>-0.5</v>
      </c>
      <c r="K207" s="12">
        <f t="shared" si="238"/>
        <v>-3556</v>
      </c>
    </row>
    <row r="208" spans="1:11" s="13" customFormat="1" ht="18" customHeight="1">
      <c r="A208" s="5">
        <v>43157</v>
      </c>
      <c r="B208" s="6" t="s">
        <v>86</v>
      </c>
      <c r="C208" s="7">
        <v>1390</v>
      </c>
      <c r="D208" s="14" t="s">
        <v>14</v>
      </c>
      <c r="E208" s="8">
        <v>719</v>
      </c>
      <c r="F208" s="8">
        <v>725.5</v>
      </c>
      <c r="G208" s="8"/>
      <c r="H208" s="9">
        <f t="shared" si="237"/>
        <v>9035</v>
      </c>
      <c r="I208" s="10"/>
      <c r="J208" s="11">
        <f t="shared" si="236"/>
        <v>6.5</v>
      </c>
      <c r="K208" s="12">
        <f t="shared" si="238"/>
        <v>9035</v>
      </c>
    </row>
    <row r="209" spans="1:11" s="13" customFormat="1" ht="18" customHeight="1">
      <c r="A209" s="5">
        <v>43154</v>
      </c>
      <c r="B209" s="14" t="s">
        <v>87</v>
      </c>
      <c r="C209" s="7">
        <v>5216</v>
      </c>
      <c r="D209" s="14" t="s">
        <v>14</v>
      </c>
      <c r="E209" s="8">
        <v>191.7</v>
      </c>
      <c r="F209" s="8">
        <v>194.6</v>
      </c>
      <c r="G209" s="8"/>
      <c r="H209" s="9">
        <f t="shared" si="237"/>
        <v>15126.400000000031</v>
      </c>
      <c r="I209" s="10"/>
      <c r="J209" s="11">
        <f t="shared" si="236"/>
        <v>2.9000000000000057</v>
      </c>
      <c r="K209" s="12">
        <f t="shared" si="238"/>
        <v>15126.400000000031</v>
      </c>
    </row>
    <row r="210" spans="1:11" s="13" customFormat="1" ht="18" customHeight="1">
      <c r="A210" s="5">
        <v>43153</v>
      </c>
      <c r="B210" s="14" t="s">
        <v>40</v>
      </c>
      <c r="C210" s="7">
        <v>1700</v>
      </c>
      <c r="D210" s="14" t="s">
        <v>14</v>
      </c>
      <c r="E210" s="8">
        <v>585.79999999999995</v>
      </c>
      <c r="F210" s="8">
        <v>579.79999999999995</v>
      </c>
      <c r="G210" s="8"/>
      <c r="H210" s="9">
        <f t="shared" si="237"/>
        <v>-10200</v>
      </c>
      <c r="I210" s="10"/>
      <c r="J210" s="11">
        <f t="shared" si="236"/>
        <v>-6</v>
      </c>
      <c r="K210" s="12">
        <f t="shared" si="238"/>
        <v>-10200</v>
      </c>
    </row>
    <row r="211" spans="1:11" s="13" customFormat="1" ht="18" customHeight="1">
      <c r="A211" s="5">
        <v>43153</v>
      </c>
      <c r="B211" s="14" t="s">
        <v>88</v>
      </c>
      <c r="C211" s="7">
        <v>15384</v>
      </c>
      <c r="D211" s="14" t="s">
        <v>14</v>
      </c>
      <c r="E211" s="8">
        <v>52</v>
      </c>
      <c r="F211" s="8">
        <v>52.25</v>
      </c>
      <c r="G211" s="8"/>
      <c r="H211" s="9">
        <f t="shared" si="237"/>
        <v>3846</v>
      </c>
      <c r="I211" s="10"/>
      <c r="J211" s="11">
        <f t="shared" si="236"/>
        <v>0.25</v>
      </c>
      <c r="K211" s="12">
        <f t="shared" si="238"/>
        <v>3846</v>
      </c>
    </row>
    <row r="212" spans="1:11" s="13" customFormat="1" ht="18" customHeight="1">
      <c r="A212" s="5">
        <v>43152</v>
      </c>
      <c r="B212" s="14" t="s">
        <v>89</v>
      </c>
      <c r="C212" s="7">
        <v>327</v>
      </c>
      <c r="D212" s="14" t="s">
        <v>12</v>
      </c>
      <c r="E212" s="8">
        <v>3049.8</v>
      </c>
      <c r="F212" s="8">
        <v>3004.05</v>
      </c>
      <c r="G212" s="8"/>
      <c r="H212" s="9">
        <f t="shared" si="237"/>
        <v>14960.25</v>
      </c>
      <c r="I212" s="10"/>
      <c r="J212" s="11">
        <f t="shared" si="236"/>
        <v>45.75</v>
      </c>
      <c r="K212" s="12">
        <f t="shared" si="238"/>
        <v>14960.25</v>
      </c>
    </row>
    <row r="213" spans="1:11" s="13" customFormat="1" ht="18" customHeight="1">
      <c r="A213" s="5">
        <v>43151</v>
      </c>
      <c r="B213" s="14" t="s">
        <v>73</v>
      </c>
      <c r="C213" s="7">
        <v>6790</v>
      </c>
      <c r="D213" s="14" t="s">
        <v>14</v>
      </c>
      <c r="E213" s="8">
        <v>147.25</v>
      </c>
      <c r="F213" s="8">
        <v>145.69999999999999</v>
      </c>
      <c r="G213" s="8"/>
      <c r="H213" s="9">
        <f t="shared" si="237"/>
        <v>-10524.500000000076</v>
      </c>
      <c r="I213" s="10"/>
      <c r="J213" s="11">
        <f t="shared" si="236"/>
        <v>-1.5500000000000111</v>
      </c>
      <c r="K213" s="12">
        <f t="shared" si="238"/>
        <v>-10524.500000000076</v>
      </c>
    </row>
    <row r="214" spans="1:11" s="22" customFormat="1" ht="18" customHeight="1">
      <c r="A214" s="16">
        <v>43150</v>
      </c>
      <c r="B214" s="17" t="s">
        <v>73</v>
      </c>
      <c r="C214" s="18">
        <v>6779</v>
      </c>
      <c r="D214" s="17" t="s">
        <v>12</v>
      </c>
      <c r="E214" s="19">
        <v>147.5</v>
      </c>
      <c r="F214" s="19">
        <v>145.30000000000001</v>
      </c>
      <c r="G214" s="19">
        <v>143.1</v>
      </c>
      <c r="H214" s="20">
        <f t="shared" si="237"/>
        <v>14913.799999999923</v>
      </c>
      <c r="I214" s="21">
        <f>(IF(D214="SHORT",IF(H214="",0,F214-G214),IF(H214="",0,G214-F214)))*C214</f>
        <v>14913.800000000116</v>
      </c>
      <c r="J214" s="11">
        <f t="shared" si="236"/>
        <v>4.4000000000000057</v>
      </c>
      <c r="K214" s="12">
        <f t="shared" si="238"/>
        <v>29827.600000000039</v>
      </c>
    </row>
    <row r="215" spans="1:11" s="13" customFormat="1" ht="18" customHeight="1">
      <c r="A215" s="5">
        <v>43147</v>
      </c>
      <c r="B215" s="14" t="s">
        <v>61</v>
      </c>
      <c r="C215" s="7">
        <v>6896</v>
      </c>
      <c r="D215" s="14" t="s">
        <v>12</v>
      </c>
      <c r="E215" s="8">
        <v>145</v>
      </c>
      <c r="F215" s="8">
        <v>145.4</v>
      </c>
      <c r="G215" s="8"/>
      <c r="H215" s="9">
        <f t="shared" si="237"/>
        <v>-2758.4000000000392</v>
      </c>
      <c r="I215" s="10"/>
      <c r="J215" s="11">
        <f t="shared" si="236"/>
        <v>-0.40000000000000568</v>
      </c>
      <c r="K215" s="12">
        <f t="shared" si="238"/>
        <v>-2758.4000000000392</v>
      </c>
    </row>
    <row r="216" spans="1:11" s="13" customFormat="1" ht="18" customHeight="1">
      <c r="A216" s="5">
        <v>43143</v>
      </c>
      <c r="B216" s="14" t="s">
        <v>90</v>
      </c>
      <c r="C216" s="7">
        <v>167</v>
      </c>
      <c r="D216" s="14" t="s">
        <v>14</v>
      </c>
      <c r="E216" s="8">
        <v>4775</v>
      </c>
      <c r="F216" s="8">
        <v>4846</v>
      </c>
      <c r="G216" s="8">
        <v>353.6</v>
      </c>
      <c r="H216" s="9">
        <f t="shared" si="237"/>
        <v>11857</v>
      </c>
      <c r="I216" s="10"/>
      <c r="J216" s="11">
        <f t="shared" si="236"/>
        <v>71</v>
      </c>
      <c r="K216" s="12">
        <f t="shared" si="238"/>
        <v>11857</v>
      </c>
    </row>
    <row r="217" spans="1:11" s="22" customFormat="1" ht="18" customHeight="1">
      <c r="A217" s="16">
        <v>43140</v>
      </c>
      <c r="B217" s="17" t="s">
        <v>91</v>
      </c>
      <c r="C217" s="18">
        <v>13500</v>
      </c>
      <c r="D217" s="17" t="s">
        <v>14</v>
      </c>
      <c r="E217" s="19">
        <v>59</v>
      </c>
      <c r="F217" s="19">
        <v>60.05</v>
      </c>
      <c r="G217" s="19">
        <v>61.4</v>
      </c>
      <c r="H217" s="20">
        <f t="shared" si="237"/>
        <v>14174.999999999962</v>
      </c>
      <c r="I217" s="21">
        <f>(IF(D217="SHORT",IF(H217="",0,F217-G217),IF(H217="",0,G217-F217)))*C217</f>
        <v>18225.000000000018</v>
      </c>
      <c r="J217" s="11">
        <f t="shared" si="236"/>
        <v>2.3999999999999986</v>
      </c>
      <c r="K217" s="12">
        <f t="shared" si="238"/>
        <v>32399.999999999978</v>
      </c>
    </row>
    <row r="218" spans="1:11" s="13" customFormat="1" ht="18" customHeight="1">
      <c r="A218" s="5">
        <v>43139</v>
      </c>
      <c r="B218" s="14" t="s">
        <v>92</v>
      </c>
      <c r="C218" s="7">
        <v>1955</v>
      </c>
      <c r="D218" s="14" t="s">
        <v>14</v>
      </c>
      <c r="E218" s="8">
        <v>409.05</v>
      </c>
      <c r="F218" s="8">
        <v>415.15</v>
      </c>
      <c r="G218" s="8"/>
      <c r="H218" s="9">
        <f t="shared" si="237"/>
        <v>11925.499999999933</v>
      </c>
      <c r="I218" s="10"/>
      <c r="J218" s="11">
        <f t="shared" si="236"/>
        <v>6.0999999999999659</v>
      </c>
      <c r="K218" s="12">
        <f t="shared" si="238"/>
        <v>11925.499999999933</v>
      </c>
    </row>
    <row r="219" spans="1:11" ht="21">
      <c r="A219" s="24"/>
      <c r="B219" s="25"/>
      <c r="C219" s="25"/>
      <c r="D219" s="25"/>
      <c r="E219" s="25"/>
      <c r="F219" s="111" t="s">
        <v>93</v>
      </c>
      <c r="G219" s="112"/>
      <c r="H219" s="112"/>
      <c r="I219" s="113"/>
      <c r="J219" s="114">
        <f>SUM(K204:K218)</f>
        <v>91625.749999999898</v>
      </c>
      <c r="K219" s="115"/>
    </row>
  </sheetData>
  <mergeCells count="29">
    <mergeCell ref="H5:I5"/>
    <mergeCell ref="F96:I96"/>
    <mergeCell ref="F78:I78"/>
    <mergeCell ref="J78:K78"/>
    <mergeCell ref="F56:I56"/>
    <mergeCell ref="J56:K56"/>
    <mergeCell ref="F32:I32"/>
    <mergeCell ref="J32:K32"/>
    <mergeCell ref="J96:K96"/>
    <mergeCell ref="A1:K2"/>
    <mergeCell ref="A3:K3"/>
    <mergeCell ref="A4:B4"/>
    <mergeCell ref="C4:D4"/>
    <mergeCell ref="E4:G4"/>
    <mergeCell ref="H4:I4"/>
    <mergeCell ref="F219:I219"/>
    <mergeCell ref="J219:K219"/>
    <mergeCell ref="F203:I203"/>
    <mergeCell ref="J203:K203"/>
    <mergeCell ref="F174:I174"/>
    <mergeCell ref="J174:K174"/>
    <mergeCell ref="F190:I190"/>
    <mergeCell ref="J190:K190"/>
    <mergeCell ref="F156:I156"/>
    <mergeCell ref="J156:K156"/>
    <mergeCell ref="F136:I136"/>
    <mergeCell ref="J136:K136"/>
    <mergeCell ref="F118:I118"/>
    <mergeCell ref="J118:K11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workbookViewId="0">
      <selection activeCell="A2" sqref="A2"/>
    </sheetView>
  </sheetViews>
  <sheetFormatPr defaultRowHeight="15"/>
  <cols>
    <col min="1" max="1" width="19.140625" customWidth="1"/>
    <col min="2" max="2" width="18.85546875" customWidth="1"/>
    <col min="3" max="3" width="18.140625" customWidth="1"/>
    <col min="4" max="4" width="16.85546875" customWidth="1"/>
    <col min="5" max="5" width="10.5703125" bestFit="1" customWidth="1"/>
    <col min="6" max="6" width="12.5703125" bestFit="1" customWidth="1"/>
  </cols>
  <sheetData>
    <row r="1" spans="1:6" ht="22.5">
      <c r="A1" s="124" t="s">
        <v>96</v>
      </c>
      <c r="B1" s="125"/>
      <c r="C1" s="125"/>
      <c r="D1" s="125"/>
      <c r="E1" s="43"/>
      <c r="F1" s="43"/>
    </row>
    <row r="2" spans="1:6" ht="15.75">
      <c r="A2" s="26" t="s">
        <v>97</v>
      </c>
      <c r="B2" s="26" t="s">
        <v>98</v>
      </c>
      <c r="C2" s="26" t="s">
        <v>99</v>
      </c>
      <c r="D2" s="26" t="s">
        <v>100</v>
      </c>
      <c r="E2" s="26" t="s">
        <v>97</v>
      </c>
      <c r="F2" s="26" t="s">
        <v>222</v>
      </c>
    </row>
    <row r="3" spans="1:6" ht="15.75">
      <c r="A3" s="42" t="s">
        <v>101</v>
      </c>
      <c r="B3" s="44">
        <v>200000</v>
      </c>
      <c r="C3" s="42">
        <v>115878</v>
      </c>
      <c r="D3" s="45">
        <f t="shared" ref="D3:D6" si="0">C3/B3</f>
        <v>0.57938999999999996</v>
      </c>
      <c r="E3" s="42" t="s">
        <v>223</v>
      </c>
      <c r="F3" s="46">
        <v>0.64</v>
      </c>
    </row>
    <row r="4" spans="1:6" ht="15.75">
      <c r="A4" s="42" t="s">
        <v>102</v>
      </c>
      <c r="B4" s="44">
        <v>200000</v>
      </c>
      <c r="C4" s="42">
        <v>90800</v>
      </c>
      <c r="D4" s="45">
        <f t="shared" si="0"/>
        <v>0.45400000000000001</v>
      </c>
      <c r="E4" s="42" t="s">
        <v>197</v>
      </c>
      <c r="F4" s="46">
        <v>0.83</v>
      </c>
    </row>
    <row r="5" spans="1:6" ht="15.75">
      <c r="A5" s="42" t="s">
        <v>103</v>
      </c>
      <c r="B5" s="44">
        <v>200000</v>
      </c>
      <c r="C5" s="42">
        <v>135218</v>
      </c>
      <c r="D5" s="45">
        <f t="shared" si="0"/>
        <v>0.67608999999999997</v>
      </c>
      <c r="E5" s="42" t="s">
        <v>212</v>
      </c>
      <c r="F5" s="46">
        <v>0.84</v>
      </c>
    </row>
    <row r="6" spans="1:6" ht="15.75">
      <c r="A6" s="42" t="s">
        <v>104</v>
      </c>
      <c r="B6" s="44">
        <v>200000</v>
      </c>
      <c r="C6" s="42">
        <v>133151</v>
      </c>
      <c r="D6" s="45">
        <f t="shared" si="0"/>
        <v>0.66575499999999999</v>
      </c>
      <c r="E6" s="42" t="s">
        <v>235</v>
      </c>
      <c r="F6" s="46">
        <v>0.74</v>
      </c>
    </row>
    <row r="7" spans="1:6" ht="15.75">
      <c r="A7" s="42" t="s">
        <v>115</v>
      </c>
      <c r="B7" s="44">
        <v>200000</v>
      </c>
      <c r="C7" s="42">
        <v>191545</v>
      </c>
      <c r="D7" s="45">
        <f t="shared" ref="D7:D14" si="1">C7/B7</f>
        <v>0.95772500000000005</v>
      </c>
      <c r="E7" s="47"/>
      <c r="F7" s="47"/>
    </row>
    <row r="8" spans="1:6" ht="15.75">
      <c r="A8" s="42" t="s">
        <v>122</v>
      </c>
      <c r="B8" s="44">
        <v>200000</v>
      </c>
      <c r="C8" s="42">
        <v>276993</v>
      </c>
      <c r="D8" s="45">
        <f t="shared" si="1"/>
        <v>1.384965</v>
      </c>
      <c r="E8" s="47"/>
      <c r="F8" s="47"/>
    </row>
    <row r="9" spans="1:6" ht="15.75">
      <c r="A9" s="42" t="s">
        <v>137</v>
      </c>
      <c r="B9" s="44">
        <v>200000</v>
      </c>
      <c r="C9" s="42">
        <v>132667</v>
      </c>
      <c r="D9" s="45">
        <f t="shared" si="1"/>
        <v>0.66333500000000001</v>
      </c>
      <c r="E9" s="47"/>
      <c r="F9" s="47"/>
    </row>
    <row r="10" spans="1:6" ht="15.75">
      <c r="A10" s="42" t="s">
        <v>159</v>
      </c>
      <c r="B10" s="44">
        <v>200000</v>
      </c>
      <c r="C10" s="42">
        <v>221931</v>
      </c>
      <c r="D10" s="45">
        <f t="shared" si="1"/>
        <v>1.1096550000000001</v>
      </c>
      <c r="E10" s="47"/>
      <c r="F10" s="47"/>
    </row>
    <row r="11" spans="1:6" ht="15.75">
      <c r="A11" s="42" t="s">
        <v>196</v>
      </c>
      <c r="B11" s="44">
        <v>200000</v>
      </c>
      <c r="C11" s="42">
        <v>140643</v>
      </c>
      <c r="D11" s="45">
        <f t="shared" si="1"/>
        <v>0.70321500000000003</v>
      </c>
      <c r="E11" s="47"/>
      <c r="F11" s="47"/>
    </row>
    <row r="12" spans="1:6" ht="15.75">
      <c r="A12" s="42" t="s">
        <v>197</v>
      </c>
      <c r="B12" s="44">
        <v>200000</v>
      </c>
      <c r="C12" s="42">
        <v>63900</v>
      </c>
      <c r="D12" s="45">
        <f t="shared" si="1"/>
        <v>0.31950000000000001</v>
      </c>
      <c r="E12" s="47"/>
      <c r="F12" s="47"/>
    </row>
    <row r="13" spans="1:6" ht="15.75">
      <c r="A13" s="42" t="s">
        <v>212</v>
      </c>
      <c r="B13" s="44">
        <v>200000</v>
      </c>
      <c r="C13" s="42">
        <v>275350</v>
      </c>
      <c r="D13" s="45">
        <f t="shared" si="1"/>
        <v>1.3767499999999999</v>
      </c>
      <c r="E13" s="47"/>
      <c r="F13" s="47"/>
    </row>
    <row r="14" spans="1:6" ht="15.75">
      <c r="A14" s="42" t="s">
        <v>235</v>
      </c>
      <c r="B14" s="44">
        <v>200000</v>
      </c>
      <c r="C14" s="42">
        <v>288550</v>
      </c>
      <c r="D14" s="45">
        <f t="shared" si="1"/>
        <v>1.44275</v>
      </c>
      <c r="E14" s="47"/>
      <c r="F14" s="47"/>
    </row>
    <row r="32" spans="1:4" ht="22.5">
      <c r="A32" s="124" t="s">
        <v>221</v>
      </c>
      <c r="B32" s="125"/>
      <c r="C32" s="125"/>
      <c r="D32" s="125"/>
    </row>
    <row r="33" spans="1:4" ht="15.75">
      <c r="A33" s="26" t="s">
        <v>97</v>
      </c>
      <c r="B33" s="26" t="s">
        <v>98</v>
      </c>
      <c r="C33" s="26" t="s">
        <v>99</v>
      </c>
      <c r="D33" s="26" t="s">
        <v>100</v>
      </c>
    </row>
    <row r="34" spans="1:4" ht="15.75">
      <c r="A34" s="27" t="s">
        <v>196</v>
      </c>
      <c r="B34" s="28">
        <v>200000</v>
      </c>
      <c r="C34" s="27">
        <v>140643</v>
      </c>
      <c r="D34" s="41">
        <f t="shared" ref="D34:D37" si="2">C34/B34</f>
        <v>0.70321500000000003</v>
      </c>
    </row>
    <row r="35" spans="1:4" ht="15.75">
      <c r="A35" s="27" t="s">
        <v>197</v>
      </c>
      <c r="B35" s="28">
        <v>200000</v>
      </c>
      <c r="C35" s="27">
        <v>63900</v>
      </c>
      <c r="D35" s="41">
        <f t="shared" si="2"/>
        <v>0.31950000000000001</v>
      </c>
    </row>
    <row r="36" spans="1:4" ht="15.75">
      <c r="A36" s="27" t="s">
        <v>212</v>
      </c>
      <c r="B36" s="28">
        <v>200000</v>
      </c>
      <c r="C36" s="27">
        <v>275350</v>
      </c>
      <c r="D36" s="41">
        <f t="shared" si="2"/>
        <v>1.3767499999999999</v>
      </c>
    </row>
    <row r="37" spans="1:4" ht="15.75">
      <c r="A37" s="42" t="s">
        <v>235</v>
      </c>
      <c r="B37" s="28">
        <v>200000</v>
      </c>
      <c r="C37" s="27">
        <v>143000</v>
      </c>
      <c r="D37" s="41">
        <f t="shared" si="2"/>
        <v>0.71499999999999997</v>
      </c>
    </row>
  </sheetData>
  <mergeCells count="2">
    <mergeCell ref="A1:D1"/>
    <mergeCell ref="A32:D3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</vt:lpstr>
      <vt:lpstr>2018 CALLS</vt:lpstr>
      <vt:lpstr>ROI Statement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2019-12-13T10:56:58Z</dcterms:modified>
</cp:coreProperties>
</file>