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80" windowWidth="15600" windowHeight="9120"/>
  </bookViews>
  <sheets>
    <sheet name="2019" sheetId="6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J28" i="6"/>
  <c r="H28"/>
  <c r="H14"/>
  <c r="J14" s="1"/>
  <c r="H15"/>
  <c r="I16"/>
  <c r="H16"/>
  <c r="I17"/>
  <c r="H17"/>
  <c r="I18"/>
  <c r="H18"/>
  <c r="H19"/>
  <c r="J19" s="1"/>
  <c r="H20"/>
  <c r="J20" s="1"/>
  <c r="H23"/>
  <c r="H21"/>
  <c r="J21" s="1"/>
  <c r="H22"/>
  <c r="J22" s="1"/>
  <c r="I24"/>
  <c r="H24"/>
  <c r="D30" i="4"/>
  <c r="D13"/>
  <c r="I25" i="6"/>
  <c r="H25"/>
  <c r="H26"/>
  <c r="J26" s="1"/>
  <c r="H27"/>
  <c r="J27" s="1"/>
  <c r="I31"/>
  <c r="H31"/>
  <c r="C65"/>
  <c r="E65" s="1"/>
  <c r="F65" s="1"/>
  <c r="H34"/>
  <c r="J34" s="1"/>
  <c r="H32"/>
  <c r="J32" s="1"/>
  <c r="H33"/>
  <c r="I35"/>
  <c r="H35"/>
  <c r="I36"/>
  <c r="H36"/>
  <c r="H37"/>
  <c r="J37" s="1"/>
  <c r="H38"/>
  <c r="J38" s="1"/>
  <c r="H39"/>
  <c r="J39" s="1"/>
  <c r="H40"/>
  <c r="J40" s="1"/>
  <c r="H41"/>
  <c r="H42"/>
  <c r="I43"/>
  <c r="H43"/>
  <c r="H44"/>
  <c r="I45"/>
  <c r="H45"/>
  <c r="H46"/>
  <c r="J46" s="1"/>
  <c r="H47"/>
  <c r="I48"/>
  <c r="H48"/>
  <c r="H49"/>
  <c r="H50"/>
  <c r="I51"/>
  <c r="H51"/>
  <c r="H52"/>
  <c r="J52" s="1"/>
  <c r="J15" l="1"/>
  <c r="J16"/>
  <c r="J17"/>
  <c r="J18"/>
  <c r="J23"/>
  <c r="J24"/>
  <c r="J25"/>
  <c r="J31"/>
  <c r="J33"/>
  <c r="J35"/>
  <c r="J45"/>
  <c r="J36"/>
  <c r="J42"/>
  <c r="J41"/>
  <c r="J43"/>
  <c r="J44"/>
  <c r="J47"/>
  <c r="J48"/>
  <c r="J49"/>
  <c r="J50"/>
  <c r="J51"/>
  <c r="D29" i="4"/>
  <c r="D28"/>
  <c r="D27"/>
  <c r="H54" i="6"/>
  <c r="J54" s="1"/>
  <c r="H53"/>
  <c r="H55"/>
  <c r="J55" s="1"/>
  <c r="H56"/>
  <c r="J56" s="1"/>
  <c r="H57"/>
  <c r="J57" s="1"/>
  <c r="H58"/>
  <c r="J58" s="1"/>
  <c r="H59"/>
  <c r="J59" s="1"/>
  <c r="D12" i="4"/>
  <c r="D11"/>
  <c r="D10"/>
  <c r="J53" i="6" l="1"/>
  <c r="H60"/>
  <c r="H62" s="1"/>
  <c r="I69"/>
  <c r="H69"/>
  <c r="H71"/>
  <c r="I70"/>
  <c r="H70"/>
  <c r="H73"/>
  <c r="H72"/>
  <c r="J72" s="1"/>
  <c r="H74"/>
  <c r="J74" s="1"/>
  <c r="H75"/>
  <c r="J75" s="1"/>
  <c r="H76"/>
  <c r="I77"/>
  <c r="H77"/>
  <c r="H78"/>
  <c r="I79"/>
  <c r="H79"/>
  <c r="H80"/>
  <c r="I81"/>
  <c r="H81"/>
  <c r="I82"/>
  <c r="H82"/>
  <c r="H86"/>
  <c r="J86" s="1"/>
  <c r="H85"/>
  <c r="J85" s="1"/>
  <c r="H84"/>
  <c r="I83"/>
  <c r="H83"/>
  <c r="H88"/>
  <c r="J88" s="1"/>
  <c r="H87"/>
  <c r="I89"/>
  <c r="H89"/>
  <c r="H91"/>
  <c r="I90"/>
  <c r="H90"/>
  <c r="H92"/>
  <c r="I93"/>
  <c r="H93"/>
  <c r="H94"/>
  <c r="J94" s="1"/>
  <c r="I95"/>
  <c r="H95"/>
  <c r="H96"/>
  <c r="I97"/>
  <c r="I99"/>
  <c r="I98"/>
  <c r="H97"/>
  <c r="H99"/>
  <c r="H105"/>
  <c r="H131"/>
  <c r="H130"/>
  <c r="J130" s="1"/>
  <c r="H129"/>
  <c r="J129" s="1"/>
  <c r="H128"/>
  <c r="J128" s="1"/>
  <c r="H127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10"/>
  <c r="J110" s="1"/>
  <c r="H109"/>
  <c r="J109" s="1"/>
  <c r="H108"/>
  <c r="J108" s="1"/>
  <c r="H107"/>
  <c r="J107" s="1"/>
  <c r="H106"/>
  <c r="J106" s="1"/>
  <c r="H98"/>
  <c r="J98" s="1"/>
  <c r="I127"/>
  <c r="H138"/>
  <c r="H139"/>
  <c r="J139" s="1"/>
  <c r="H140"/>
  <c r="J140" s="1"/>
  <c r="H141"/>
  <c r="J141" s="1"/>
  <c r="H142"/>
  <c r="I142"/>
  <c r="H143"/>
  <c r="J143" s="1"/>
  <c r="H144"/>
  <c r="J144" s="1"/>
  <c r="H145"/>
  <c r="J145" s="1"/>
  <c r="H146"/>
  <c r="J146" s="1"/>
  <c r="H147"/>
  <c r="J147" s="1"/>
  <c r="H148"/>
  <c r="J148" s="1"/>
  <c r="H149"/>
  <c r="I149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I159"/>
  <c r="H160"/>
  <c r="J160" s="1"/>
  <c r="H161"/>
  <c r="I161"/>
  <c r="H162"/>
  <c r="J162" s="1"/>
  <c r="H163"/>
  <c r="J163" s="1"/>
  <c r="H164"/>
  <c r="J164" s="1"/>
  <c r="H165"/>
  <c r="J165" s="1"/>
  <c r="H166"/>
  <c r="J166" s="1"/>
  <c r="H167"/>
  <c r="J167" s="1"/>
  <c r="H168"/>
  <c r="I168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I177"/>
  <c r="K6" i="3"/>
  <c r="D8" i="4"/>
  <c r="H6" i="3"/>
  <c r="K7"/>
  <c r="H101" i="6" l="1"/>
  <c r="J105"/>
  <c r="H132"/>
  <c r="J138"/>
  <c r="H179"/>
  <c r="J60"/>
  <c r="J62" s="1"/>
  <c r="J69"/>
  <c r="J71"/>
  <c r="J70"/>
  <c r="J73"/>
  <c r="J76"/>
  <c r="J77"/>
  <c r="J78"/>
  <c r="J79"/>
  <c r="J80"/>
  <c r="J81"/>
  <c r="J82"/>
  <c r="K175"/>
  <c r="J99"/>
  <c r="J84"/>
  <c r="J83"/>
  <c r="J87"/>
  <c r="J97"/>
  <c r="J89"/>
  <c r="J91"/>
  <c r="J90"/>
  <c r="J92"/>
  <c r="J95"/>
  <c r="J93"/>
  <c r="K152"/>
  <c r="K147"/>
  <c r="J127"/>
  <c r="J161"/>
  <c r="K162"/>
  <c r="K145"/>
  <c r="K169"/>
  <c r="K138"/>
  <c r="K148"/>
  <c r="K173"/>
  <c r="K164"/>
  <c r="J159"/>
  <c r="K156"/>
  <c r="K150"/>
  <c r="K141"/>
  <c r="K140"/>
  <c r="K136"/>
  <c r="J131"/>
  <c r="K172"/>
  <c r="K171"/>
  <c r="K168"/>
  <c r="K167"/>
  <c r="J168"/>
  <c r="K165"/>
  <c r="K161"/>
  <c r="K160"/>
  <c r="K158"/>
  <c r="K157"/>
  <c r="K155"/>
  <c r="K154"/>
  <c r="K151"/>
  <c r="K137"/>
  <c r="K144"/>
  <c r="K143"/>
  <c r="J177"/>
  <c r="K174"/>
  <c r="K170"/>
  <c r="K166"/>
  <c r="K163"/>
  <c r="K159"/>
  <c r="K153"/>
  <c r="K149"/>
  <c r="J149"/>
  <c r="K146"/>
  <c r="K142"/>
  <c r="J142"/>
  <c r="K139"/>
  <c r="J6" i="3"/>
  <c r="J132" i="6" l="1"/>
  <c r="J101"/>
  <c r="J179"/>
  <c r="H7" i="3"/>
  <c r="J7" s="1"/>
  <c r="K9"/>
  <c r="H9"/>
  <c r="J9" s="1"/>
  <c r="J8"/>
  <c r="H8"/>
  <c r="K8" s="1"/>
  <c r="I11"/>
  <c r="H11"/>
  <c r="H10"/>
  <c r="I12"/>
  <c r="H12"/>
  <c r="J10" l="1"/>
  <c r="K11"/>
  <c r="J11"/>
  <c r="K10"/>
  <c r="J12"/>
  <c r="K12"/>
  <c r="J15"/>
  <c r="H15"/>
  <c r="K15" s="1"/>
  <c r="H14"/>
  <c r="K14" s="1"/>
  <c r="I13"/>
  <c r="H13"/>
  <c r="H17"/>
  <c r="J17" s="1"/>
  <c r="H16"/>
  <c r="K16" s="1"/>
  <c r="H19"/>
  <c r="K19" s="1"/>
  <c r="H18"/>
  <c r="J18" s="1"/>
  <c r="H22"/>
  <c r="K22" s="1"/>
  <c r="H21"/>
  <c r="K21" s="1"/>
  <c r="H20"/>
  <c r="K20" s="1"/>
  <c r="H23"/>
  <c r="J23" s="1"/>
  <c r="I26"/>
  <c r="H26"/>
  <c r="H25"/>
  <c r="K25" s="1"/>
  <c r="H24"/>
  <c r="J24" s="1"/>
  <c r="H28"/>
  <c r="K28" s="1"/>
  <c r="H27"/>
  <c r="K27" s="1"/>
  <c r="H31"/>
  <c r="J31" s="1"/>
  <c r="H30"/>
  <c r="J30" s="1"/>
  <c r="H29"/>
  <c r="K29" s="1"/>
  <c r="I33"/>
  <c r="H33"/>
  <c r="H32"/>
  <c r="J32" s="1"/>
  <c r="H35"/>
  <c r="J35" s="1"/>
  <c r="H34"/>
  <c r="K34" s="1"/>
  <c r="I36"/>
  <c r="H36"/>
  <c r="H38"/>
  <c r="J38" s="1"/>
  <c r="H37"/>
  <c r="K37" s="1"/>
  <c r="H40"/>
  <c r="K40" s="1"/>
  <c r="H39"/>
  <c r="J39" s="1"/>
  <c r="H42"/>
  <c r="J42" s="1"/>
  <c r="I41"/>
  <c r="H41"/>
  <c r="I43"/>
  <c r="H43"/>
  <c r="H45"/>
  <c r="J45" s="1"/>
  <c r="H44"/>
  <c r="K44" s="1"/>
  <c r="H48"/>
  <c r="K48" s="1"/>
  <c r="H47"/>
  <c r="K47" s="1"/>
  <c r="H49"/>
  <c r="K49" s="1"/>
  <c r="H50"/>
  <c r="J50" s="1"/>
  <c r="H51"/>
  <c r="J51" s="1"/>
  <c r="H53"/>
  <c r="K53" s="1"/>
  <c r="H52"/>
  <c r="J52" s="1"/>
  <c r="H56"/>
  <c r="K56" s="1"/>
  <c r="H55"/>
  <c r="K55" s="1"/>
  <c r="H54"/>
  <c r="J54" s="1"/>
  <c r="H59"/>
  <c r="J59" s="1"/>
  <c r="H58"/>
  <c r="J58" s="1"/>
  <c r="H57"/>
  <c r="K57" s="1"/>
  <c r="H61"/>
  <c r="K61" s="1"/>
  <c r="H60"/>
  <c r="K60" s="1"/>
  <c r="H62"/>
  <c r="J62" s="1"/>
  <c r="H63"/>
  <c r="J63" s="1"/>
  <c r="H65"/>
  <c r="K65" s="1"/>
  <c r="H64"/>
  <c r="J64" s="1"/>
  <c r="H67"/>
  <c r="J67" s="1"/>
  <c r="H66"/>
  <c r="K66" s="1"/>
  <c r="H68"/>
  <c r="J68" s="1"/>
  <c r="H69"/>
  <c r="K69" s="1"/>
  <c r="H70"/>
  <c r="J70" s="1"/>
  <c r="H71"/>
  <c r="J71" s="1"/>
  <c r="H73"/>
  <c r="J73" s="1"/>
  <c r="H72"/>
  <c r="K72" s="1"/>
  <c r="H74"/>
  <c r="J74" s="1"/>
  <c r="H75"/>
  <c r="J75" s="1"/>
  <c r="D7" i="4"/>
  <c r="I76" i="3"/>
  <c r="H76"/>
  <c r="H77"/>
  <c r="K77" s="1"/>
  <c r="H81"/>
  <c r="H80"/>
  <c r="J80" s="1"/>
  <c r="H79"/>
  <c r="J79" s="1"/>
  <c r="I82"/>
  <c r="H82"/>
  <c r="H84"/>
  <c r="J84" s="1"/>
  <c r="H83"/>
  <c r="J83" s="1"/>
  <c r="H86"/>
  <c r="J86" s="1"/>
  <c r="H85"/>
  <c r="J85" s="1"/>
  <c r="H89"/>
  <c r="K89" s="1"/>
  <c r="H88"/>
  <c r="K88" s="1"/>
  <c r="H87"/>
  <c r="J87" s="1"/>
  <c r="I91"/>
  <c r="H91"/>
  <c r="H90"/>
  <c r="H93"/>
  <c r="K93" s="1"/>
  <c r="H92"/>
  <c r="K92" s="1"/>
  <c r="H95"/>
  <c r="K95" s="1"/>
  <c r="H94"/>
  <c r="J94" s="1"/>
  <c r="I98"/>
  <c r="H98"/>
  <c r="H96"/>
  <c r="K96" s="1"/>
  <c r="H97"/>
  <c r="H100"/>
  <c r="I99"/>
  <c r="H99"/>
  <c r="H102"/>
  <c r="J102" s="1"/>
  <c r="H101"/>
  <c r="K101" s="1"/>
  <c r="H103"/>
  <c r="I104"/>
  <c r="H104"/>
  <c r="H106"/>
  <c r="J106" s="1"/>
  <c r="H105"/>
  <c r="K105" s="1"/>
  <c r="H107"/>
  <c r="J107" s="1"/>
  <c r="H108"/>
  <c r="K108" s="1"/>
  <c r="H109"/>
  <c r="J109" s="1"/>
  <c r="H111"/>
  <c r="J111" s="1"/>
  <c r="H110"/>
  <c r="K110" s="1"/>
  <c r="I112"/>
  <c r="H112"/>
  <c r="I114"/>
  <c r="H114"/>
  <c r="H113"/>
  <c r="K113" s="1"/>
  <c r="D9" i="4"/>
  <c r="H115" i="3"/>
  <c r="J115" s="1"/>
  <c r="H131"/>
  <c r="I129"/>
  <c r="H129"/>
  <c r="H128"/>
  <c r="H127"/>
  <c r="H126"/>
  <c r="H118"/>
  <c r="J118" s="1"/>
  <c r="H117"/>
  <c r="K117" s="1"/>
  <c r="H120"/>
  <c r="K120" s="1"/>
  <c r="H119"/>
  <c r="K119" s="1"/>
  <c r="H123"/>
  <c r="J123" s="1"/>
  <c r="H122"/>
  <c r="K122" s="1"/>
  <c r="H121"/>
  <c r="J121" s="1"/>
  <c r="I130"/>
  <c r="H130"/>
  <c r="H125"/>
  <c r="H124"/>
  <c r="H132"/>
  <c r="I132"/>
  <c r="D6" i="4"/>
  <c r="H134" i="3"/>
  <c r="I133"/>
  <c r="H133"/>
  <c r="I138"/>
  <c r="H138"/>
  <c r="H137"/>
  <c r="J137" s="1"/>
  <c r="H136"/>
  <c r="J136" s="1"/>
  <c r="H135"/>
  <c r="J135" s="1"/>
  <c r="H139"/>
  <c r="J139" s="1"/>
  <c r="H141"/>
  <c r="J141" s="1"/>
  <c r="H140"/>
  <c r="J140" s="1"/>
  <c r="H143"/>
  <c r="K143" s="1"/>
  <c r="H145"/>
  <c r="J145" s="1"/>
  <c r="H144"/>
  <c r="K144" s="1"/>
  <c r="H147"/>
  <c r="I146"/>
  <c r="H146"/>
  <c r="H148"/>
  <c r="K148" s="1"/>
  <c r="H149"/>
  <c r="J149" s="1"/>
  <c r="H150"/>
  <c r="K150" s="1"/>
  <c r="H151"/>
  <c r="K151" s="1"/>
  <c r="H153"/>
  <c r="H152"/>
  <c r="I154"/>
  <c r="H154"/>
  <c r="H156"/>
  <c r="K156" s="1"/>
  <c r="H155"/>
  <c r="J155" s="1"/>
  <c r="H160"/>
  <c r="J160" s="1"/>
  <c r="H159"/>
  <c r="H158"/>
  <c r="H157"/>
  <c r="K157" s="1"/>
  <c r="D5" i="4"/>
  <c r="D4"/>
  <c r="D3"/>
  <c r="J13" i="3" l="1"/>
  <c r="K13"/>
  <c r="J14"/>
  <c r="K26"/>
  <c r="J19"/>
  <c r="J16"/>
  <c r="K17"/>
  <c r="K18"/>
  <c r="J22"/>
  <c r="J21"/>
  <c r="J20"/>
  <c r="J48"/>
  <c r="K23"/>
  <c r="J26"/>
  <c r="K31"/>
  <c r="K111"/>
  <c r="J28"/>
  <c r="J25"/>
  <c r="K24"/>
  <c r="J27"/>
  <c r="K30"/>
  <c r="K38"/>
  <c r="J29"/>
  <c r="J33"/>
  <c r="K33"/>
  <c r="K32"/>
  <c r="J47"/>
  <c r="K104"/>
  <c r="J34"/>
  <c r="K35"/>
  <c r="K36"/>
  <c r="J36"/>
  <c r="J37"/>
  <c r="J40"/>
  <c r="K39"/>
  <c r="K41"/>
  <c r="J41"/>
  <c r="K42"/>
  <c r="J44"/>
  <c r="J43"/>
  <c r="K43"/>
  <c r="K45"/>
  <c r="J114"/>
  <c r="J49"/>
  <c r="J56"/>
  <c r="K50"/>
  <c r="K51"/>
  <c r="J53"/>
  <c r="K52"/>
  <c r="K54"/>
  <c r="J55"/>
  <c r="K59"/>
  <c r="J57"/>
  <c r="K58"/>
  <c r="J61"/>
  <c r="J60"/>
  <c r="K62"/>
  <c r="K63"/>
  <c r="J65"/>
  <c r="K67"/>
  <c r="K64"/>
  <c r="J66"/>
  <c r="K68"/>
  <c r="J69"/>
  <c r="K80"/>
  <c r="K70"/>
  <c r="K71"/>
  <c r="J72"/>
  <c r="K73"/>
  <c r="K74"/>
  <c r="K75"/>
  <c r="J76"/>
  <c r="K76"/>
  <c r="J77"/>
  <c r="J81"/>
  <c r="K81"/>
  <c r="K79"/>
  <c r="J82"/>
  <c r="K82"/>
  <c r="K83"/>
  <c r="K84"/>
  <c r="K85"/>
  <c r="K86"/>
  <c r="K87"/>
  <c r="J89"/>
  <c r="J88"/>
  <c r="J90"/>
  <c r="J91"/>
  <c r="K90"/>
  <c r="K91"/>
  <c r="J92"/>
  <c r="J93"/>
  <c r="J95"/>
  <c r="K94"/>
  <c r="J98"/>
  <c r="K98"/>
  <c r="J96"/>
  <c r="K97"/>
  <c r="J97"/>
  <c r="J99"/>
  <c r="J100"/>
  <c r="K99"/>
  <c r="K100"/>
  <c r="J101"/>
  <c r="K102"/>
  <c r="J103"/>
  <c r="K103"/>
  <c r="J104"/>
  <c r="J105"/>
  <c r="K106"/>
  <c r="K107"/>
  <c r="J108"/>
  <c r="K109"/>
  <c r="J110"/>
  <c r="J112"/>
  <c r="K112"/>
  <c r="J113"/>
  <c r="K114"/>
  <c r="K115"/>
  <c r="J131"/>
  <c r="K131"/>
  <c r="J126"/>
  <c r="J127"/>
  <c r="J128"/>
  <c r="J129"/>
  <c r="K126"/>
  <c r="K127"/>
  <c r="K128"/>
  <c r="K129"/>
  <c r="J117"/>
  <c r="K118"/>
  <c r="J120"/>
  <c r="J119"/>
  <c r="K138"/>
  <c r="K132"/>
  <c r="J122"/>
  <c r="K123"/>
  <c r="K121"/>
  <c r="K124"/>
  <c r="J124"/>
  <c r="J125"/>
  <c r="K125"/>
  <c r="J130"/>
  <c r="K130"/>
  <c r="J132"/>
  <c r="J138"/>
  <c r="K133"/>
  <c r="J134"/>
  <c r="K134"/>
  <c r="J133"/>
  <c r="K135"/>
  <c r="K136"/>
  <c r="K137"/>
  <c r="K139"/>
  <c r="K140"/>
  <c r="K141"/>
  <c r="J143"/>
  <c r="J144"/>
  <c r="K145"/>
  <c r="K146"/>
  <c r="J146"/>
  <c r="J147"/>
  <c r="K147"/>
  <c r="J148"/>
  <c r="K149"/>
  <c r="J150"/>
  <c r="J151"/>
  <c r="K152"/>
  <c r="K153"/>
  <c r="J153"/>
  <c r="J152"/>
  <c r="J154"/>
  <c r="K154"/>
  <c r="K155"/>
  <c r="J156"/>
  <c r="J157"/>
  <c r="J158"/>
  <c r="K158"/>
  <c r="K159"/>
  <c r="J159"/>
  <c r="K160"/>
  <c r="H161"/>
  <c r="K161" s="1"/>
  <c r="H163"/>
  <c r="K163" s="1"/>
  <c r="H162"/>
  <c r="K162" s="1"/>
  <c r="H165"/>
  <c r="K165" s="1"/>
  <c r="H164"/>
  <c r="K164" s="1"/>
  <c r="H167"/>
  <c r="K167" s="1"/>
  <c r="H166"/>
  <c r="J166" s="1"/>
  <c r="H170"/>
  <c r="J170" s="1"/>
  <c r="H169"/>
  <c r="J169" s="1"/>
  <c r="H168"/>
  <c r="K168" s="1"/>
  <c r="H172"/>
  <c r="K172" s="1"/>
  <c r="H171"/>
  <c r="J171" s="1"/>
  <c r="H174"/>
  <c r="J174" s="1"/>
  <c r="H173"/>
  <c r="K173" s="1"/>
  <c r="H176"/>
  <c r="K176" s="1"/>
  <c r="H177"/>
  <c r="K177" s="1"/>
  <c r="H178"/>
  <c r="K178" s="1"/>
  <c r="H179"/>
  <c r="I180"/>
  <c r="H180"/>
  <c r="H182"/>
  <c r="K182" s="1"/>
  <c r="H181"/>
  <c r="K181" s="1"/>
  <c r="I183"/>
  <c r="H183"/>
  <c r="I185"/>
  <c r="H185"/>
  <c r="H184"/>
  <c r="J184" s="1"/>
  <c r="H187"/>
  <c r="K187" s="1"/>
  <c r="H186"/>
  <c r="K186" s="1"/>
  <c r="H189"/>
  <c r="K189" s="1"/>
  <c r="I188"/>
  <c r="H188"/>
  <c r="I190"/>
  <c r="H190"/>
  <c r="H192"/>
  <c r="I191"/>
  <c r="H191"/>
  <c r="H194"/>
  <c r="J194" s="1"/>
  <c r="H193"/>
  <c r="K193" s="1"/>
  <c r="H195"/>
  <c r="K195" s="1"/>
  <c r="H196"/>
  <c r="J196" s="1"/>
  <c r="H198"/>
  <c r="J198" s="1"/>
  <c r="H197"/>
  <c r="K197" s="1"/>
  <c r="H199"/>
  <c r="K199" s="1"/>
  <c r="H200"/>
  <c r="K200" s="1"/>
  <c r="I202"/>
  <c r="H202"/>
  <c r="H201"/>
  <c r="H204"/>
  <c r="K204" s="1"/>
  <c r="H203"/>
  <c r="K203" s="1"/>
  <c r="H206"/>
  <c r="K206" s="1"/>
  <c r="H205"/>
  <c r="J205" s="1"/>
  <c r="H208"/>
  <c r="J208" s="1"/>
  <c r="H207"/>
  <c r="K207" s="1"/>
  <c r="H210"/>
  <c r="J210" s="1"/>
  <c r="H209"/>
  <c r="J209" s="1"/>
  <c r="H213"/>
  <c r="I212"/>
  <c r="H212"/>
  <c r="H214"/>
  <c r="K214" s="1"/>
  <c r="I215"/>
  <c r="H215"/>
  <c r="I217"/>
  <c r="H217"/>
  <c r="H216"/>
  <c r="H218"/>
  <c r="K218" s="1"/>
  <c r="H219"/>
  <c r="K219" s="1"/>
  <c r="I220"/>
  <c r="H220"/>
  <c r="H221"/>
  <c r="J221" s="1"/>
  <c r="H223"/>
  <c r="K223" s="1"/>
  <c r="H222"/>
  <c r="K222" s="1"/>
  <c r="H225"/>
  <c r="J225" s="1"/>
  <c r="H224"/>
  <c r="J224" s="1"/>
  <c r="I226"/>
  <c r="H226"/>
  <c r="H227"/>
  <c r="K227" s="1"/>
  <c r="H229"/>
  <c r="K229" s="1"/>
  <c r="H228"/>
  <c r="K228" s="1"/>
  <c r="H231"/>
  <c r="K231" s="1"/>
  <c r="H230"/>
  <c r="K230" s="1"/>
  <c r="H232"/>
  <c r="K232" s="1"/>
  <c r="H233"/>
  <c r="J233" s="1"/>
  <c r="H234"/>
  <c r="K234" s="1"/>
  <c r="H236"/>
  <c r="K236" s="1"/>
  <c r="H235"/>
  <c r="J235" s="1"/>
  <c r="H237"/>
  <c r="J237" s="1"/>
  <c r="H239"/>
  <c r="J239" s="1"/>
  <c r="H238"/>
  <c r="K238" s="1"/>
  <c r="H241"/>
  <c r="J241" s="1"/>
  <c r="H240"/>
  <c r="J240" s="1"/>
  <c r="H243"/>
  <c r="J243" s="1"/>
  <c r="H242"/>
  <c r="J242" s="1"/>
  <c r="H245"/>
  <c r="K245" s="1"/>
  <c r="H244"/>
  <c r="K244" s="1"/>
  <c r="H247"/>
  <c r="I246"/>
  <c r="H246"/>
  <c r="H250"/>
  <c r="K250" s="1"/>
  <c r="H249"/>
  <c r="K249" s="1"/>
  <c r="H252"/>
  <c r="K252" s="1"/>
  <c r="H251"/>
  <c r="K251" s="1"/>
  <c r="H253"/>
  <c r="K253" s="1"/>
  <c r="H255"/>
  <c r="K255" s="1"/>
  <c r="H254"/>
  <c r="K254" s="1"/>
  <c r="I257"/>
  <c r="H257"/>
  <c r="H256"/>
  <c r="I258"/>
  <c r="H258"/>
  <c r="H260"/>
  <c r="I259"/>
  <c r="H259"/>
  <c r="I261"/>
  <c r="H261"/>
  <c r="H263"/>
  <c r="J263" s="1"/>
  <c r="H262"/>
  <c r="J262" s="1"/>
  <c r="I264"/>
  <c r="H264"/>
  <c r="I265"/>
  <c r="H265"/>
  <c r="H266"/>
  <c r="K266" s="1"/>
  <c r="I267"/>
  <c r="H267"/>
  <c r="H269"/>
  <c r="K269" s="1"/>
  <c r="H268"/>
  <c r="K268" s="1"/>
  <c r="H270"/>
  <c r="K270" s="1"/>
  <c r="H271"/>
  <c r="J271" s="1"/>
  <c r="H273"/>
  <c r="K273" s="1"/>
  <c r="H272"/>
  <c r="K272" s="1"/>
  <c r="H275"/>
  <c r="K275" s="1"/>
  <c r="H274"/>
  <c r="K274" s="1"/>
  <c r="H276"/>
  <c r="J276" s="1"/>
  <c r="I278"/>
  <c r="H278"/>
  <c r="H277"/>
  <c r="K277" s="1"/>
  <c r="H279"/>
  <c r="J279" s="1"/>
  <c r="H280"/>
  <c r="K280" s="1"/>
  <c r="H281"/>
  <c r="K281" s="1"/>
  <c r="H282"/>
  <c r="K282" s="1"/>
  <c r="H283"/>
  <c r="K283" s="1"/>
  <c r="H285"/>
  <c r="K285" s="1"/>
  <c r="H286"/>
  <c r="K286" s="1"/>
  <c r="H288"/>
  <c r="K288" s="1"/>
  <c r="H287"/>
  <c r="K287" s="1"/>
  <c r="H289"/>
  <c r="K289" s="1"/>
  <c r="H291"/>
  <c r="K291" s="1"/>
  <c r="H290"/>
  <c r="J290" s="1"/>
  <c r="H292"/>
  <c r="K292" s="1"/>
  <c r="I293"/>
  <c r="H293"/>
  <c r="I294"/>
  <c r="H294"/>
  <c r="I295"/>
  <c r="H295"/>
  <c r="H296"/>
  <c r="K296" s="1"/>
  <c r="H297"/>
  <c r="K297" s="1"/>
  <c r="H298"/>
  <c r="K298" s="1"/>
  <c r="H299"/>
  <c r="J299" s="1"/>
  <c r="H300"/>
  <c r="K300" s="1"/>
  <c r="I302"/>
  <c r="H302"/>
  <c r="H304"/>
  <c r="J304" s="1"/>
  <c r="H301"/>
  <c r="K301" s="1"/>
  <c r="H303"/>
  <c r="K303" s="1"/>
  <c r="I305"/>
  <c r="H305"/>
  <c r="H306"/>
  <c r="K306" s="1"/>
  <c r="H307"/>
  <c r="J307" s="1"/>
  <c r="I309"/>
  <c r="H309"/>
  <c r="H310"/>
  <c r="J310" s="1"/>
  <c r="H311"/>
  <c r="J311" s="1"/>
  <c r="H313"/>
  <c r="J313" s="1"/>
  <c r="I314"/>
  <c r="H314"/>
  <c r="H315"/>
  <c r="K315" s="1"/>
  <c r="H316"/>
  <c r="K316" s="1"/>
  <c r="H317"/>
  <c r="J317" s="1"/>
  <c r="H312"/>
  <c r="J312" s="1"/>
  <c r="H319"/>
  <c r="K319" s="1"/>
  <c r="H318"/>
  <c r="K318" s="1"/>
  <c r="H320"/>
  <c r="J320" s="1"/>
  <c r="H321"/>
  <c r="I321"/>
  <c r="H323"/>
  <c r="K323" s="1"/>
  <c r="H322"/>
  <c r="J322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165" i="3" l="1"/>
  <c r="J199"/>
  <c r="J186"/>
  <c r="J173"/>
  <c r="K169"/>
  <c r="K190"/>
  <c r="J231"/>
  <c r="J204"/>
  <c r="J202"/>
  <c r="K198"/>
  <c r="J190"/>
  <c r="K166"/>
  <c r="J212"/>
  <c r="J180"/>
  <c r="J161"/>
  <c r="J163"/>
  <c r="J162"/>
  <c r="J164"/>
  <c r="J167"/>
  <c r="J168"/>
  <c r="K170"/>
  <c r="J172"/>
  <c r="K171"/>
  <c r="K174"/>
  <c r="J176"/>
  <c r="J177"/>
  <c r="J178"/>
  <c r="J179"/>
  <c r="K179"/>
  <c r="K180"/>
  <c r="J182"/>
  <c r="J181"/>
  <c r="J183"/>
  <c r="K183"/>
  <c r="K184"/>
  <c r="K185"/>
  <c r="J185"/>
  <c r="J187"/>
  <c r="J189"/>
  <c r="K188"/>
  <c r="J188"/>
  <c r="K191"/>
  <c r="J191"/>
  <c r="K192"/>
  <c r="J192"/>
  <c r="J193"/>
  <c r="K194"/>
  <c r="J195"/>
  <c r="K196"/>
  <c r="J197"/>
  <c r="J200"/>
  <c r="K201"/>
  <c r="J201"/>
  <c r="K202"/>
  <c r="J203"/>
  <c r="J206"/>
  <c r="K205"/>
  <c r="J207"/>
  <c r="K208"/>
  <c r="K209"/>
  <c r="K210"/>
  <c r="K212"/>
  <c r="J213"/>
  <c r="K213"/>
  <c r="J214"/>
  <c r="J215"/>
  <c r="K215"/>
  <c r="K216"/>
  <c r="J216"/>
  <c r="J217"/>
  <c r="K217"/>
  <c r="J218"/>
  <c r="J223"/>
  <c r="J219"/>
  <c r="J220"/>
  <c r="K220"/>
  <c r="K221"/>
  <c r="J222"/>
  <c r="J228"/>
  <c r="K242"/>
  <c r="K235"/>
  <c r="K224"/>
  <c r="K225"/>
  <c r="K226"/>
  <c r="J226"/>
  <c r="J227"/>
  <c r="J229"/>
  <c r="J230"/>
  <c r="K262"/>
  <c r="K233"/>
  <c r="J232"/>
  <c r="J264"/>
  <c r="K239"/>
  <c r="J301"/>
  <c r="J297"/>
  <c r="J275"/>
  <c r="J273"/>
  <c r="J252"/>
  <c r="J245"/>
  <c r="K276"/>
  <c r="K240"/>
  <c r="J234"/>
  <c r="J236"/>
  <c r="K237"/>
  <c r="J238"/>
  <c r="K241"/>
  <c r="K243"/>
  <c r="J244"/>
  <c r="J246"/>
  <c r="K246"/>
  <c r="K247"/>
  <c r="J247"/>
  <c r="J249"/>
  <c r="J250"/>
  <c r="J251"/>
  <c r="J253"/>
  <c r="J255"/>
  <c r="J254"/>
  <c r="K256"/>
  <c r="J256"/>
  <c r="K257"/>
  <c r="J257"/>
  <c r="J258"/>
  <c r="K258"/>
  <c r="J259"/>
  <c r="J260"/>
  <c r="K259"/>
  <c r="K260"/>
  <c r="J261"/>
  <c r="K261"/>
  <c r="K263"/>
  <c r="K264"/>
  <c r="J265"/>
  <c r="K265"/>
  <c r="J266"/>
  <c r="J267"/>
  <c r="K267"/>
  <c r="J269"/>
  <c r="J268"/>
  <c r="J270"/>
  <c r="K271"/>
  <c r="J272"/>
  <c r="J274"/>
  <c r="K278"/>
  <c r="J278"/>
  <c r="J277"/>
  <c r="K279"/>
  <c r="J280"/>
  <c r="J321"/>
  <c r="J319"/>
  <c r="K311"/>
  <c r="K294"/>
  <c r="J289"/>
  <c r="K293"/>
  <c r="J291"/>
  <c r="J281"/>
  <c r="J282"/>
  <c r="J283"/>
  <c r="J285"/>
  <c r="J286"/>
  <c r="J288"/>
  <c r="J287"/>
  <c r="K290"/>
  <c r="J292"/>
  <c r="J293"/>
  <c r="J323"/>
  <c r="K312"/>
  <c r="J309"/>
  <c r="K307"/>
  <c r="K304"/>
  <c r="K313"/>
  <c r="J294"/>
  <c r="J295"/>
  <c r="K295"/>
  <c r="J296"/>
  <c r="J298"/>
  <c r="K299"/>
  <c r="J300"/>
  <c r="K302"/>
  <c r="J302"/>
  <c r="J303"/>
  <c r="J305"/>
  <c r="K305"/>
  <c r="J306"/>
  <c r="K309"/>
  <c r="K310"/>
  <c r="K322"/>
  <c r="K321"/>
  <c r="J316"/>
  <c r="K320"/>
  <c r="J314"/>
  <c r="K314"/>
  <c r="J315"/>
  <c r="K317"/>
  <c r="J318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<sst xmlns="http://schemas.openxmlformats.org/spreadsheetml/2006/main" count="1489" uniqueCount="314">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</sst>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Times New Roman"/>
      <family val="1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4" fillId="0" borderId="1"/>
    <xf numFmtId="9" fontId="85" fillId="0" borderId="0" applyFont="0" applyFill="0" applyBorder="0" applyAlignment="0" applyProtection="0"/>
    <xf numFmtId="0" fontId="67" fillId="0" borderId="1"/>
    <xf numFmtId="0" fontId="67" fillId="0" borderId="1"/>
    <xf numFmtId="0" fontId="67" fillId="0" borderId="1"/>
  </cellStyleXfs>
  <cellXfs count="473">
    <xf numFmtId="0" fontId="0" fillId="0" borderId="0" xfId="0"/>
    <xf numFmtId="0" fontId="50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164" fontId="51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2" fontId="51" fillId="0" borderId="1" xfId="0" applyNumberFormat="1" applyFont="1" applyBorder="1" applyAlignment="1">
      <alignment horizontal="center"/>
    </xf>
    <xf numFmtId="164" fontId="51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2" fontId="51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51" fillId="0" borderId="1" xfId="0" applyNumberFormat="1" applyFont="1" applyBorder="1" applyAlignment="1">
      <alignment horizontal="center" vertical="center"/>
    </xf>
    <xf numFmtId="164" fontId="52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2" fontId="52" fillId="0" borderId="1" xfId="0" applyNumberFormat="1" applyFont="1" applyBorder="1" applyAlignment="1">
      <alignment horizontal="center"/>
    </xf>
    <xf numFmtId="164" fontId="52" fillId="0" borderId="1" xfId="0" applyNumberFormat="1" applyFont="1" applyBorder="1" applyAlignment="1">
      <alignment horizontal="center" vertical="center"/>
    </xf>
    <xf numFmtId="164" fontId="50" fillId="0" borderId="1" xfId="0" applyNumberFormat="1" applyFont="1" applyBorder="1" applyAlignment="1">
      <alignment horizontal="center" vertical="center"/>
    </xf>
    <xf numFmtId="2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 vertical="center"/>
    </xf>
    <xf numFmtId="0" fontId="0" fillId="0" borderId="0" xfId="0"/>
    <xf numFmtId="0" fontId="53" fillId="0" borderId="1" xfId="0" applyFont="1" applyBorder="1"/>
    <xf numFmtId="0" fontId="0" fillId="0" borderId="0" xfId="0"/>
    <xf numFmtId="0" fontId="0" fillId="0" borderId="0" xfId="0"/>
    <xf numFmtId="165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 vertical="center"/>
    </xf>
    <xf numFmtId="2" fontId="56" fillId="0" borderId="1" xfId="0" applyNumberFormat="1" applyFont="1" applyBorder="1" applyAlignment="1">
      <alignment horizontal="center" vertical="center"/>
    </xf>
    <xf numFmtId="165" fontId="56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2" fontId="56" fillId="0" borderId="1" xfId="0" applyNumberFormat="1" applyFont="1" applyBorder="1" applyAlignment="1">
      <alignment horizontal="center"/>
    </xf>
    <xf numFmtId="2" fontId="57" fillId="0" borderId="1" xfId="0" applyNumberFormat="1" applyFont="1" applyBorder="1" applyAlignment="1">
      <alignment horizontal="center"/>
    </xf>
    <xf numFmtId="2" fontId="57" fillId="0" borderId="1" xfId="1" applyNumberFormat="1" applyFont="1" applyFill="1" applyBorder="1" applyAlignment="1">
      <alignment horizontal="center"/>
    </xf>
    <xf numFmtId="2" fontId="56" fillId="0" borderId="1" xfId="1" applyNumberFormat="1" applyFont="1" applyFill="1" applyBorder="1" applyAlignment="1">
      <alignment horizontal="center"/>
    </xf>
    <xf numFmtId="2" fontId="56" fillId="0" borderId="1" xfId="1" applyNumberFormat="1" applyFont="1" applyBorder="1" applyAlignment="1">
      <alignment horizontal="center"/>
    </xf>
    <xf numFmtId="165" fontId="56" fillId="0" borderId="1" xfId="0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8" fillId="2" borderId="1" xfId="0" applyFont="1" applyFill="1" applyBorder="1" applyAlignment="1">
      <alignment horizontal="center"/>
    </xf>
    <xf numFmtId="0" fontId="58" fillId="2" borderId="1" xfId="0" applyFont="1" applyFill="1" applyBorder="1"/>
    <xf numFmtId="0" fontId="59" fillId="2" borderId="1" xfId="0" applyFont="1" applyFill="1" applyBorder="1" applyAlignment="1">
      <alignment horizontal="center"/>
    </xf>
    <xf numFmtId="0" fontId="60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1" fillId="3" borderId="2" xfId="0" applyFont="1" applyFill="1" applyBorder="1"/>
    <xf numFmtId="0" fontId="61" fillId="3" borderId="2" xfId="0" applyFont="1" applyFill="1" applyBorder="1" applyAlignment="1">
      <alignment horizontal="center"/>
    </xf>
    <xf numFmtId="0" fontId="62" fillId="3" borderId="2" xfId="0" applyFont="1" applyFill="1" applyBorder="1"/>
    <xf numFmtId="2" fontId="63" fillId="3" borderId="2" xfId="0" applyNumberFormat="1" applyFont="1" applyFill="1" applyBorder="1" applyAlignment="1">
      <alignment horizontal="center" vertical="center"/>
    </xf>
    <xf numFmtId="2" fontId="64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65" fillId="0" borderId="1" xfId="0" applyNumberFormat="1" applyFont="1" applyBorder="1" applyAlignment="1">
      <alignment horizontal="center"/>
    </xf>
    <xf numFmtId="2" fontId="65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55" fillId="5" borderId="1" xfId="0" applyNumberFormat="1" applyFont="1" applyFill="1" applyBorder="1" applyAlignment="1">
      <alignment horizontal="center" vertical="center"/>
    </xf>
    <xf numFmtId="2" fontId="65" fillId="5" borderId="1" xfId="0" applyNumberFormat="1" applyFont="1" applyFill="1" applyBorder="1" applyAlignment="1">
      <alignment horizontal="center"/>
    </xf>
    <xf numFmtId="0" fontId="55" fillId="5" borderId="1" xfId="0" applyFont="1" applyFill="1" applyBorder="1" applyAlignment="1">
      <alignment horizontal="center" vertical="center"/>
    </xf>
    <xf numFmtId="2" fontId="55" fillId="5" borderId="1" xfId="0" applyNumberFormat="1" applyFont="1" applyFill="1" applyBorder="1" applyAlignment="1">
      <alignment horizontal="center" vertical="center"/>
    </xf>
    <xf numFmtId="2" fontId="56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72" fillId="6" borderId="1" xfId="0" applyNumberFormat="1" applyFont="1" applyFill="1" applyBorder="1" applyAlignment="1">
      <alignment horizontal="center" vertical="center"/>
    </xf>
    <xf numFmtId="0" fontId="74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77" fillId="0" borderId="13" xfId="0" applyNumberFormat="1" applyFont="1" applyFill="1" applyBorder="1" applyAlignment="1">
      <alignment horizontal="center"/>
    </xf>
    <xf numFmtId="168" fontId="78" fillId="0" borderId="13" xfId="0" applyNumberFormat="1" applyFont="1" applyFill="1" applyBorder="1" applyAlignment="1">
      <alignment horizontal="center"/>
    </xf>
    <xf numFmtId="168" fontId="77" fillId="0" borderId="13" xfId="0" applyNumberFormat="1" applyFont="1" applyFill="1" applyBorder="1" applyAlignment="1">
      <alignment horizontal="center"/>
    </xf>
    <xf numFmtId="169" fontId="79" fillId="0" borderId="13" xfId="0" applyNumberFormat="1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167" fontId="80" fillId="0" borderId="13" xfId="0" applyNumberFormat="1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2" fontId="80" fillId="0" borderId="13" xfId="0" applyNumberFormat="1" applyFont="1" applyBorder="1" applyAlignment="1">
      <alignment horizontal="center"/>
    </xf>
    <xf numFmtId="2" fontId="81" fillId="0" borderId="13" xfId="0" applyNumberFormat="1" applyFont="1" applyFill="1" applyBorder="1" applyAlignment="1">
      <alignment horizontal="center"/>
    </xf>
    <xf numFmtId="168" fontId="82" fillId="0" borderId="13" xfId="0" applyNumberFormat="1" applyFont="1" applyFill="1" applyBorder="1" applyAlignment="1">
      <alignment horizontal="center"/>
    </xf>
    <xf numFmtId="168" fontId="81" fillId="0" borderId="13" xfId="0" applyNumberFormat="1" applyFont="1" applyFill="1" applyBorder="1" applyAlignment="1">
      <alignment horizontal="center"/>
    </xf>
    <xf numFmtId="169" fontId="83" fillId="0" borderId="13" xfId="0" applyNumberFormat="1" applyFont="1" applyFill="1" applyBorder="1" applyAlignment="1">
      <alignment horizontal="center"/>
    </xf>
    <xf numFmtId="0" fontId="80" fillId="0" borderId="1" xfId="0" applyFont="1" applyBorder="1"/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167" fontId="84" fillId="0" borderId="13" xfId="0" applyNumberFormat="1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2" fontId="84" fillId="0" borderId="13" xfId="0" applyNumberFormat="1" applyFont="1" applyBorder="1" applyAlignment="1">
      <alignment horizontal="center"/>
    </xf>
    <xf numFmtId="0" fontId="84" fillId="0" borderId="1" xfId="0" applyFont="1" applyBorder="1"/>
    <xf numFmtId="167" fontId="67" fillId="0" borderId="13" xfId="0" applyNumberFormat="1" applyFont="1" applyBorder="1" applyAlignment="1">
      <alignment horizontal="center"/>
    </xf>
    <xf numFmtId="2" fontId="67" fillId="0" borderId="13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0" fontId="67" fillId="0" borderId="1" xfId="0" applyFont="1" applyBorder="1"/>
    <xf numFmtId="2" fontId="48" fillId="0" borderId="13" xfId="0" applyNumberFormat="1" applyFont="1" applyBorder="1" applyAlignment="1">
      <alignment horizont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0" fontId="87" fillId="9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3" fontId="53" fillId="0" borderId="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/>
    </xf>
    <xf numFmtId="2" fontId="35" fillId="0" borderId="13" xfId="0" applyNumberFormat="1" applyFont="1" applyBorder="1" applyAlignment="1">
      <alignment horizontal="center"/>
    </xf>
    <xf numFmtId="2" fontId="34" fillId="0" borderId="13" xfId="0" applyNumberFormat="1" applyFont="1" applyBorder="1" applyAlignment="1">
      <alignment horizontal="center"/>
    </xf>
    <xf numFmtId="2" fontId="33" fillId="0" borderId="13" xfId="0" applyNumberFormat="1" applyFont="1" applyBorder="1" applyAlignment="1">
      <alignment horizont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49" fontId="67" fillId="3" borderId="1" xfId="3" applyNumberFormat="1" applyFill="1" applyBorder="1" applyAlignment="1">
      <alignment horizontal="center" vertical="center"/>
    </xf>
    <xf numFmtId="0" fontId="67" fillId="3" borderId="1" xfId="3" applyFill="1" applyBorder="1" applyAlignment="1">
      <alignment horizontal="center"/>
    </xf>
    <xf numFmtId="0" fontId="67" fillId="3" borderId="1" xfId="3" applyNumberFormat="1" applyFill="1" applyBorder="1" applyAlignment="1">
      <alignment horizontal="center"/>
    </xf>
    <xf numFmtId="2" fontId="67" fillId="3" borderId="1" xfId="3" applyNumberFormat="1" applyFill="1" applyBorder="1" applyAlignment="1">
      <alignment horizontal="center"/>
    </xf>
    <xf numFmtId="17" fontId="88" fillId="3" borderId="1" xfId="3" applyNumberFormat="1" applyFont="1" applyFill="1" applyBorder="1" applyAlignment="1">
      <alignment horizontal="center"/>
    </xf>
    <xf numFmtId="0" fontId="66" fillId="3" borderId="1" xfId="3" applyFont="1" applyFill="1"/>
    <xf numFmtId="0" fontId="89" fillId="3" borderId="0" xfId="0" applyFont="1" applyFill="1"/>
    <xf numFmtId="2" fontId="66" fillId="3" borderId="0" xfId="0" applyNumberFormat="1" applyFont="1" applyFill="1" applyAlignment="1">
      <alignment horizontal="center"/>
    </xf>
    <xf numFmtId="165" fontId="90" fillId="0" borderId="1" xfId="5" applyNumberFormat="1" applyFont="1" applyBorder="1" applyAlignment="1">
      <alignment horizontal="center" vertical="center"/>
    </xf>
    <xf numFmtId="2" fontId="71" fillId="0" borderId="1" xfId="5" applyNumberFormat="1" applyFont="1" applyBorder="1" applyAlignment="1">
      <alignment horizontal="center"/>
    </xf>
    <xf numFmtId="0" fontId="90" fillId="0" borderId="1" xfId="5" applyFont="1" applyBorder="1" applyAlignment="1">
      <alignment horizontal="center" vertical="center"/>
    </xf>
    <xf numFmtId="2" fontId="90" fillId="0" borderId="1" xfId="5" applyNumberFormat="1" applyFont="1" applyBorder="1" applyAlignment="1">
      <alignment horizontal="center" vertical="center"/>
    </xf>
    <xf numFmtId="2" fontId="91" fillId="0" borderId="1" xfId="5" applyNumberFormat="1" applyFont="1" applyBorder="1" applyAlignment="1">
      <alignment horizontal="center" vertical="center"/>
    </xf>
    <xf numFmtId="0" fontId="89" fillId="3" borderId="2" xfId="3" applyFont="1" applyFill="1" applyBorder="1"/>
    <xf numFmtId="0" fontId="89" fillId="3" borderId="2" xfId="3" applyFont="1" applyFill="1" applyBorder="1" applyAlignment="1">
      <alignment horizontal="center"/>
    </xf>
    <xf numFmtId="2" fontId="89" fillId="3" borderId="2" xfId="3" applyNumberFormat="1" applyFont="1" applyFill="1" applyBorder="1" applyAlignment="1">
      <alignment horizontal="center" vertic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2" fontId="77" fillId="0" borderId="8" xfId="0" applyNumberFormat="1" applyFont="1" applyFill="1" applyBorder="1" applyAlignment="1">
      <alignment horizontal="center"/>
    </xf>
    <xf numFmtId="167" fontId="92" fillId="3" borderId="13" xfId="0" applyNumberFormat="1" applyFont="1" applyFill="1" applyBorder="1" applyAlignment="1">
      <alignment horizontal="center"/>
    </xf>
    <xf numFmtId="168" fontId="78" fillId="0" borderId="1" xfId="0" applyNumberFormat="1" applyFont="1" applyFill="1" applyBorder="1" applyAlignment="1">
      <alignment horizontal="center"/>
    </xf>
    <xf numFmtId="2" fontId="80" fillId="0" borderId="1" xfId="0" applyNumberFormat="1" applyFont="1" applyBorder="1" applyAlignment="1">
      <alignment horizontal="center"/>
    </xf>
    <xf numFmtId="168" fontId="82" fillId="0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165" fontId="78" fillId="0" borderId="1" xfId="5" applyNumberFormat="1" applyFont="1" applyBorder="1" applyAlignment="1">
      <alignment horizontal="center" vertical="center"/>
    </xf>
    <xf numFmtId="2" fontId="21" fillId="0" borderId="1" xfId="5" applyNumberFormat="1" applyFont="1" applyBorder="1" applyAlignment="1">
      <alignment horizontal="center"/>
    </xf>
    <xf numFmtId="0" fontId="78" fillId="0" borderId="1" xfId="5" applyFont="1" applyBorder="1" applyAlignment="1">
      <alignment horizontal="center" vertical="center"/>
    </xf>
    <xf numFmtId="2" fontId="78" fillId="0" borderId="1" xfId="5" applyNumberFormat="1" applyFont="1" applyBorder="1" applyAlignment="1">
      <alignment horizontal="center" vertical="center"/>
    </xf>
    <xf numFmtId="2" fontId="93" fillId="0" borderId="1" xfId="5" applyNumberFormat="1" applyFont="1" applyBorder="1" applyAlignment="1">
      <alignment horizontal="center" vertical="center"/>
    </xf>
    <xf numFmtId="167" fontId="78" fillId="0" borderId="1" xfId="0" applyNumberFormat="1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2" fontId="78" fillId="0" borderId="1" xfId="0" applyNumberFormat="1" applyFont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9" fontId="78" fillId="0" borderId="1" xfId="0" applyNumberFormat="1" applyFont="1" applyFill="1" applyBorder="1" applyAlignment="1">
      <alignment horizontal="center"/>
    </xf>
    <xf numFmtId="167" fontId="82" fillId="0" borderId="1" xfId="0" applyNumberFormat="1" applyFont="1" applyBorder="1" applyAlignment="1">
      <alignment horizontal="center"/>
    </xf>
    <xf numFmtId="0" fontId="82" fillId="0" borderId="1" xfId="0" applyFont="1" applyBorder="1" applyAlignment="1">
      <alignment horizontal="center"/>
    </xf>
    <xf numFmtId="2" fontId="82" fillId="0" borderId="1" xfId="0" applyNumberFormat="1" applyFont="1" applyBorder="1" applyAlignment="1">
      <alignment horizontal="center"/>
    </xf>
    <xf numFmtId="2" fontId="80" fillId="0" borderId="1" xfId="0" applyNumberFormat="1" applyFont="1" applyFill="1" applyBorder="1" applyAlignment="1">
      <alignment horizontal="center"/>
    </xf>
    <xf numFmtId="169" fontId="82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168" fontId="80" fillId="0" borderId="1" xfId="0" applyNumberFormat="1" applyFont="1" applyFill="1" applyBorder="1" applyAlignment="1">
      <alignment horizontal="center"/>
    </xf>
    <xf numFmtId="2" fontId="20" fillId="0" borderId="1" xfId="5" applyNumberFormat="1" applyFont="1" applyBorder="1" applyAlignment="1">
      <alignment horizontal="center"/>
    </xf>
    <xf numFmtId="2" fontId="78" fillId="0" borderId="0" xfId="0" applyNumberFormat="1" applyFont="1" applyAlignment="1">
      <alignment horizontal="center"/>
    </xf>
    <xf numFmtId="2" fontId="19" fillId="0" borderId="1" xfId="5" applyNumberFormat="1" applyFont="1" applyBorder="1" applyAlignment="1">
      <alignment horizontal="center"/>
    </xf>
    <xf numFmtId="2" fontId="18" fillId="0" borderId="1" xfId="5" applyNumberFormat="1" applyFont="1" applyBorder="1" applyAlignment="1">
      <alignment horizontal="center"/>
    </xf>
    <xf numFmtId="2" fontId="17" fillId="0" borderId="1" xfId="5" applyNumberFormat="1" applyFont="1" applyBorder="1" applyAlignment="1">
      <alignment horizontal="center"/>
    </xf>
    <xf numFmtId="2" fontId="16" fillId="0" borderId="1" xfId="5" applyNumberFormat="1" applyFont="1" applyBorder="1" applyAlignment="1">
      <alignment horizontal="center"/>
    </xf>
    <xf numFmtId="2" fontId="15" fillId="0" borderId="1" xfId="5" applyNumberFormat="1" applyFont="1" applyBorder="1" applyAlignment="1">
      <alignment horizontal="center"/>
    </xf>
    <xf numFmtId="2" fontId="14" fillId="0" borderId="1" xfId="5" applyNumberFormat="1" applyFont="1" applyBorder="1" applyAlignment="1">
      <alignment horizontal="center"/>
    </xf>
    <xf numFmtId="2" fontId="13" fillId="0" borderId="1" xfId="5" applyNumberFormat="1" applyFont="1" applyBorder="1" applyAlignment="1">
      <alignment horizontal="center"/>
    </xf>
    <xf numFmtId="2" fontId="12" fillId="0" borderId="1" xfId="5" applyNumberFormat="1" applyFont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9" fontId="53" fillId="0" borderId="1" xfId="2" applyFont="1" applyFill="1" applyBorder="1" applyAlignment="1">
      <alignment horizontal="center"/>
    </xf>
    <xf numFmtId="2" fontId="11" fillId="0" borderId="1" xfId="5" applyNumberFormat="1" applyFont="1" applyBorder="1" applyAlignment="1">
      <alignment horizontal="center"/>
    </xf>
    <xf numFmtId="2" fontId="10" fillId="0" borderId="1" xfId="5" applyNumberFormat="1" applyFont="1" applyBorder="1" applyAlignment="1">
      <alignment horizontal="center"/>
    </xf>
    <xf numFmtId="2" fontId="94" fillId="3" borderId="1" xfId="0" applyNumberFormat="1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9" fontId="95" fillId="3" borderId="1" xfId="0" applyNumberFormat="1" applyFont="1" applyFill="1" applyBorder="1" applyAlignment="1">
      <alignment horizontal="center"/>
    </xf>
    <xf numFmtId="0" fontId="65" fillId="0" borderId="1" xfId="0" applyFont="1" applyBorder="1" applyAlignment="1">
      <alignment horizontal="center"/>
    </xf>
    <xf numFmtId="2" fontId="9" fillId="0" borderId="1" xfId="5" applyNumberFormat="1" applyFont="1" applyBorder="1" applyAlignment="1">
      <alignment horizontal="center"/>
    </xf>
    <xf numFmtId="2" fontId="8" fillId="0" borderId="1" xfId="5" applyNumberFormat="1" applyFont="1" applyBorder="1" applyAlignment="1">
      <alignment horizontal="center"/>
    </xf>
    <xf numFmtId="49" fontId="95" fillId="3" borderId="1" xfId="0" applyNumberFormat="1" applyFont="1" applyFill="1" applyBorder="1" applyAlignment="1">
      <alignment horizontal="center" vertical="center"/>
    </xf>
    <xf numFmtId="0" fontId="95" fillId="3" borderId="1" xfId="0" applyFont="1" applyFill="1" applyBorder="1" applyAlignment="1">
      <alignment horizontal="center"/>
    </xf>
    <xf numFmtId="2" fontId="95" fillId="3" borderId="1" xfId="0" applyNumberFormat="1" applyFont="1" applyFill="1" applyBorder="1" applyAlignment="1">
      <alignment horizontal="center"/>
    </xf>
    <xf numFmtId="0" fontId="95" fillId="3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2" fontId="7" fillId="0" borderId="1" xfId="5" applyNumberFormat="1" applyFont="1" applyBorder="1" applyAlignment="1">
      <alignment horizontal="center"/>
    </xf>
    <xf numFmtId="2" fontId="6" fillId="0" borderId="1" xfId="5" applyNumberFormat="1" applyFont="1" applyBorder="1" applyAlignment="1">
      <alignment horizontal="center"/>
    </xf>
    <xf numFmtId="17" fontId="66" fillId="3" borderId="1" xfId="3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3" fontId="65" fillId="0" borderId="1" xfId="0" applyNumberFormat="1" applyFont="1" applyBorder="1" applyAlignment="1">
      <alignment horizontal="center"/>
    </xf>
    <xf numFmtId="9" fontId="65" fillId="0" borderId="1" xfId="2" applyFont="1" applyBorder="1" applyAlignment="1">
      <alignment horizontal="center"/>
    </xf>
    <xf numFmtId="9" fontId="65" fillId="0" borderId="1" xfId="2" applyFont="1" applyFill="1" applyBorder="1" applyAlignment="1">
      <alignment horizontal="center"/>
    </xf>
    <xf numFmtId="9" fontId="55" fillId="0" borderId="1" xfId="0" applyNumberFormat="1" applyFont="1" applyBorder="1" applyAlignment="1">
      <alignment horizontal="center"/>
    </xf>
    <xf numFmtId="0" fontId="55" fillId="0" borderId="0" xfId="0" applyFont="1"/>
    <xf numFmtId="2" fontId="5" fillId="0" borderId="1" xfId="5" applyNumberFormat="1" applyFont="1" applyBorder="1" applyAlignment="1">
      <alignment horizontal="center"/>
    </xf>
    <xf numFmtId="2" fontId="4" fillId="0" borderId="1" xfId="5" applyNumberFormat="1" applyFont="1" applyBorder="1" applyAlignment="1">
      <alignment horizontal="center"/>
    </xf>
    <xf numFmtId="2" fontId="3" fillId="0" borderId="1" xfId="5" applyNumberFormat="1" applyFont="1" applyBorder="1" applyAlignment="1">
      <alignment horizontal="center"/>
    </xf>
    <xf numFmtId="2" fontId="2" fillId="0" borderId="1" xfId="5" applyNumberFormat="1" applyFont="1" applyBorder="1" applyAlignment="1">
      <alignment horizontal="center"/>
    </xf>
    <xf numFmtId="2" fontId="1" fillId="0" borderId="1" xfId="5" applyNumberFormat="1" applyFont="1" applyBorder="1" applyAlignment="1">
      <alignment horizontal="center"/>
    </xf>
    <xf numFmtId="0" fontId="75" fillId="3" borderId="7" xfId="0" applyNumberFormat="1" applyFont="1" applyFill="1" applyBorder="1" applyAlignment="1">
      <alignment horizontal="center" vertical="center"/>
    </xf>
    <xf numFmtId="0" fontId="75" fillId="3" borderId="14" xfId="0" applyNumberFormat="1" applyFont="1" applyFill="1" applyBorder="1" applyAlignment="1">
      <alignment horizontal="center" vertical="center"/>
    </xf>
    <xf numFmtId="0" fontId="72" fillId="3" borderId="8" xfId="0" applyNumberFormat="1" applyFont="1" applyFill="1" applyBorder="1" applyAlignment="1">
      <alignment horizontal="center" vertical="center"/>
    </xf>
    <xf numFmtId="0" fontId="72" fillId="3" borderId="9" xfId="0" applyNumberFormat="1" applyFont="1" applyFill="1" applyBorder="1" applyAlignment="1">
      <alignment horizontal="center" vertical="center"/>
    </xf>
    <xf numFmtId="0" fontId="72" fillId="3" borderId="15" xfId="0" applyNumberFormat="1" applyFont="1" applyFill="1" applyBorder="1" applyAlignment="1">
      <alignment horizontal="center" vertical="center"/>
    </xf>
    <xf numFmtId="0" fontId="72" fillId="3" borderId="3" xfId="0" applyNumberFormat="1" applyFont="1" applyFill="1" applyBorder="1" applyAlignment="1">
      <alignment horizontal="center" vertical="center"/>
    </xf>
    <xf numFmtId="166" fontId="75" fillId="3" borderId="7" xfId="0" applyNumberFormat="1" applyFont="1" applyFill="1" applyBorder="1" applyAlignment="1">
      <alignment horizontal="center" vertical="center"/>
    </xf>
    <xf numFmtId="166" fontId="75" fillId="3" borderId="14" xfId="0" applyNumberFormat="1" applyFont="1" applyFill="1" applyBorder="1" applyAlignment="1">
      <alignment horizontal="center" vertical="center"/>
    </xf>
    <xf numFmtId="0" fontId="68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6" fillId="6" borderId="1" xfId="0" applyNumberFormat="1" applyFont="1" applyFill="1" applyBorder="1" applyAlignment="1">
      <alignment horizontal="center"/>
    </xf>
    <xf numFmtId="0" fontId="69" fillId="6" borderId="1" xfId="0" applyNumberFormat="1" applyFont="1" applyFill="1" applyBorder="1" applyAlignment="1">
      <alignment horizontal="center" vertical="center"/>
    </xf>
    <xf numFmtId="3" fontId="70" fillId="6" borderId="1" xfId="0" applyNumberFormat="1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3" fillId="6" borderId="1" xfId="0" applyNumberFormat="1" applyFont="1" applyFill="1" applyBorder="1" applyAlignment="1">
      <alignment horizontal="center" vertical="center"/>
    </xf>
    <xf numFmtId="0" fontId="75" fillId="7" borderId="7" xfId="0" applyNumberFormat="1" applyFont="1" applyFill="1" applyBorder="1" applyAlignment="1">
      <alignment horizontal="center" vertical="center"/>
    </xf>
    <xf numFmtId="0" fontId="75" fillId="7" borderId="10" xfId="0" applyNumberFormat="1" applyFont="1" applyFill="1" applyBorder="1" applyAlignment="1">
      <alignment horizontal="center" vertical="center"/>
    </xf>
    <xf numFmtId="0" fontId="72" fillId="7" borderId="8" xfId="0" applyNumberFormat="1" applyFont="1" applyFill="1" applyBorder="1" applyAlignment="1">
      <alignment horizontal="center" vertical="center"/>
    </xf>
    <xf numFmtId="0" fontId="72" fillId="7" borderId="9" xfId="0" applyNumberFormat="1" applyFont="1" applyFill="1" applyBorder="1" applyAlignment="1">
      <alignment horizontal="center" vertical="center"/>
    </xf>
    <xf numFmtId="0" fontId="72" fillId="7" borderId="11" xfId="0" applyNumberFormat="1" applyFont="1" applyFill="1" applyBorder="1" applyAlignment="1">
      <alignment horizontal="center" vertical="center"/>
    </xf>
    <xf numFmtId="0" fontId="72" fillId="7" borderId="12" xfId="0" applyNumberFormat="1" applyFont="1" applyFill="1" applyBorder="1" applyAlignment="1">
      <alignment horizontal="center" vertical="center"/>
    </xf>
    <xf numFmtId="166" fontId="75" fillId="7" borderId="7" xfId="0" applyNumberFormat="1" applyFont="1" applyFill="1" applyBorder="1" applyAlignment="1">
      <alignment horizontal="center" vertical="center"/>
    </xf>
    <xf numFmtId="166" fontId="75" fillId="7" borderId="10" xfId="0" applyNumberFormat="1" applyFont="1" applyFill="1" applyBorder="1" applyAlignment="1">
      <alignment horizontal="center" vertical="center"/>
    </xf>
    <xf numFmtId="2" fontId="66" fillId="4" borderId="4" xfId="0" applyNumberFormat="1" applyFont="1" applyFill="1" applyBorder="1" applyAlignment="1">
      <alignment horizontal="left" vertical="center"/>
    </xf>
    <xf numFmtId="2" fontId="66" fillId="4" borderId="5" xfId="0" applyNumberFormat="1" applyFont="1" applyFill="1" applyBorder="1" applyAlignment="1">
      <alignment horizontal="left" vertical="center"/>
    </xf>
    <xf numFmtId="2" fontId="66" fillId="4" borderId="6" xfId="0" applyNumberFormat="1" applyFont="1" applyFill="1" applyBorder="1" applyAlignment="1">
      <alignment horizontal="left" vertical="center"/>
    </xf>
    <xf numFmtId="0" fontId="86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3400296465532491"/>
          <c:y val="0.25854119454803137"/>
          <c:w val="0.67022389040748787"/>
          <c:h val="0.36896518691543773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Statement'!$B$3:$B$12</c:f>
              <c:numCache>
                <c:formatCode>#,##0</c:formatCode>
                <c:ptCount val="10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Statement'!$C$3:$C$13</c:f>
              <c:numCache>
                <c:formatCode>General</c:formatCode>
                <c:ptCount val="11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</c:numCache>
            </c:numRef>
          </c:val>
        </c:ser>
        <c:axId val="125270272"/>
        <c:axId val="125280256"/>
      </c:barChart>
      <c:catAx>
        <c:axId val="125270272"/>
        <c:scaling>
          <c:orientation val="minMax"/>
        </c:scaling>
        <c:axPos val="b"/>
        <c:majorTickMark val="none"/>
        <c:tickLblPos val="nextTo"/>
        <c:crossAx val="125280256"/>
        <c:crosses val="autoZero"/>
        <c:auto val="1"/>
        <c:lblAlgn val="ctr"/>
        <c:lblOffset val="100"/>
      </c:catAx>
      <c:valAx>
        <c:axId val="12528025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2527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4678"/>
          <c:y val="0.48405263086596512"/>
          <c:w val="0.16813929346914541"/>
          <c:h val="0.22221716908797923"/>
        </c:manualLayout>
      </c:layout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40840159158272848"/>
          <c:y val="1.4064205642672042E-2"/>
        </c:manualLayout>
      </c:layout>
    </c:title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Val val="1"/>
            </c:dLbl>
            <c:dLbl>
              <c:idx val="1"/>
              <c:layout>
                <c:manualLayout>
                  <c:x val="-5.4914881933007087E-2"/>
                  <c:y val="-9.8310291858678955E-2"/>
                </c:manualLayout>
              </c:layout>
              <c:showVal val="1"/>
            </c:dLbl>
            <c:dLbl>
              <c:idx val="2"/>
              <c:layout>
                <c:manualLayout>
                  <c:x val="-2.6359143327841845E-2"/>
                  <c:y val="0.14746543778802887"/>
                </c:manualLayout>
              </c:layout>
              <c:showVal val="1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Val val="1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Val val="1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Val val="1"/>
            </c:dLbl>
            <c:showVal val="1"/>
          </c:dLbls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</c:numCache>
            </c:numRef>
          </c:val>
        </c:ser>
        <c:dLbls>
          <c:showVal val="1"/>
        </c:dLbls>
        <c:marker val="1"/>
        <c:axId val="125513728"/>
        <c:axId val="125515264"/>
      </c:lineChart>
      <c:catAx>
        <c:axId val="125513728"/>
        <c:scaling>
          <c:orientation val="minMax"/>
        </c:scaling>
        <c:axPos val="b"/>
        <c:majorTickMark val="none"/>
        <c:tickLblPos val="nextTo"/>
        <c:crossAx val="125515264"/>
        <c:crosses val="autoZero"/>
        <c:auto val="1"/>
        <c:lblAlgn val="ctr"/>
        <c:lblOffset val="100"/>
      </c:catAx>
      <c:valAx>
        <c:axId val="125515264"/>
        <c:scaling>
          <c:orientation val="minMax"/>
        </c:scaling>
        <c:delete val="1"/>
        <c:axPos val="l"/>
        <c:numFmt formatCode="0%" sourceLinked="1"/>
        <c:tickLblPos val="nextTo"/>
        <c:crossAx val="12551372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Statement'!$A$27:$A$30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Statement'!$B$27:$B$30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Statement'!$A$27:$A$30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Statement'!$C$27:$C$30</c:f>
              <c:numCache>
                <c:formatCode>General</c:formatCode>
                <c:ptCount val="4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</c:numCache>
            </c:numRef>
          </c:val>
        </c:ser>
        <c:shape val="cylinder"/>
        <c:axId val="125544320"/>
        <c:axId val="125545856"/>
        <c:axId val="0"/>
      </c:bar3DChart>
      <c:catAx>
        <c:axId val="125544320"/>
        <c:scaling>
          <c:orientation val="minMax"/>
        </c:scaling>
        <c:axPos val="b"/>
        <c:tickLblPos val="nextTo"/>
        <c:crossAx val="125545856"/>
        <c:crosses val="autoZero"/>
        <c:auto val="1"/>
        <c:lblAlgn val="ctr"/>
        <c:lblOffset val="100"/>
      </c:catAx>
      <c:valAx>
        <c:axId val="125545856"/>
        <c:scaling>
          <c:orientation val="minMax"/>
        </c:scaling>
        <c:axPos val="l"/>
        <c:majorGridlines/>
        <c:numFmt formatCode="#,##0" sourceLinked="1"/>
        <c:tickLblPos val="nextTo"/>
        <c:crossAx val="1255443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Statement'!$A$27:$A$30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Statement'!$D$27:$D$30</c:f>
              <c:numCache>
                <c:formatCode>0%</c:formatCode>
                <c:ptCount val="4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</c:ser>
        <c:dLbls>
          <c:showVal val="1"/>
        </c:dLbls>
        <c:marker val="1"/>
        <c:axId val="125561856"/>
        <c:axId val="125563648"/>
      </c:lineChart>
      <c:catAx>
        <c:axId val="125561856"/>
        <c:scaling>
          <c:orientation val="minMax"/>
        </c:scaling>
        <c:axPos val="b"/>
        <c:majorTickMark val="none"/>
        <c:tickLblPos val="nextTo"/>
        <c:crossAx val="125563648"/>
        <c:crosses val="autoZero"/>
        <c:auto val="1"/>
        <c:lblAlgn val="ctr"/>
        <c:lblOffset val="100"/>
      </c:catAx>
      <c:valAx>
        <c:axId val="125563648"/>
        <c:scaling>
          <c:orientation val="minMax"/>
        </c:scaling>
        <c:delete val="1"/>
        <c:axPos val="l"/>
        <c:numFmt formatCode="0%" sourceLinked="1"/>
        <c:tickLblPos val="nextTo"/>
        <c:crossAx val="125561856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9582094351370691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</c:numCache>
            </c:numRef>
          </c:val>
        </c:ser>
        <c:dLbls>
          <c:showVal val="1"/>
        </c:dLbls>
        <c:overlap val="-25"/>
        <c:axId val="125731200"/>
        <c:axId val="125732736"/>
      </c:barChart>
      <c:catAx>
        <c:axId val="125731200"/>
        <c:scaling>
          <c:orientation val="minMax"/>
        </c:scaling>
        <c:axPos val="b"/>
        <c:majorTickMark val="none"/>
        <c:tickLblPos val="nextTo"/>
        <c:crossAx val="125732736"/>
        <c:crosses val="autoZero"/>
        <c:auto val="1"/>
        <c:lblAlgn val="ctr"/>
        <c:lblOffset val="100"/>
      </c:catAx>
      <c:valAx>
        <c:axId val="125732736"/>
        <c:scaling>
          <c:orientation val="minMax"/>
        </c:scaling>
        <c:delete val="1"/>
        <c:axPos val="l"/>
        <c:numFmt formatCode="0%" sourceLinked="1"/>
        <c:tickLblPos val="nextTo"/>
        <c:crossAx val="125731200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5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09925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222250</xdr:rowOff>
    </xdr:from>
    <xdr:to>
      <xdr:col>5</xdr:col>
      <xdr:colOff>180975</xdr:colOff>
      <xdr:row>22</xdr:row>
      <xdr:rowOff>222250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447674</xdr:colOff>
      <xdr:row>13</xdr:row>
      <xdr:rowOff>232832</xdr:rowOff>
    </xdr:from>
    <xdr:to>
      <xdr:col>15</xdr:col>
      <xdr:colOff>209550</xdr:colOff>
      <xdr:row>22</xdr:row>
      <xdr:rowOff>243415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79"/>
  <sheetViews>
    <sheetView tabSelected="1" topLeftCell="A12" workbookViewId="0">
      <selection activeCell="A14" sqref="A14"/>
    </sheetView>
  </sheetViews>
  <sheetFormatPr defaultRowHeight="12.75"/>
  <cols>
    <col min="1" max="1" width="17.5703125" customWidth="1"/>
    <col min="2" max="2" width="17" bestFit="1" customWidth="1"/>
    <col min="3" max="3" width="15" bestFit="1" customWidth="1"/>
    <col min="4" max="4" width="11.7109375" bestFit="1" customWidth="1"/>
    <col min="5" max="5" width="19.28515625" bestFit="1" customWidth="1"/>
    <col min="6" max="6" width="11.140625" bestFit="1" customWidth="1"/>
    <col min="7" max="7" width="19.140625" bestFit="1" customWidth="1"/>
    <col min="8" max="8" width="17" bestFit="1" customWidth="1"/>
    <col min="9" max="9" width="22.28515625" bestFit="1" customWidth="1"/>
    <col min="10" max="10" width="14.140625" bestFit="1" customWidth="1"/>
    <col min="11" max="11" width="10.7109375" bestFit="1" customWidth="1"/>
  </cols>
  <sheetData>
    <row r="6" spans="1:10" s="261" customFormat="1"/>
    <row r="7" spans="1:10">
      <c r="A7" s="372"/>
      <c r="B7" s="373"/>
      <c r="C7" s="372"/>
      <c r="D7" s="372"/>
      <c r="E7" s="372"/>
      <c r="F7" s="372"/>
      <c r="G7" s="372"/>
      <c r="H7" s="372"/>
      <c r="I7" s="372"/>
      <c r="J7" s="374" t="s">
        <v>0</v>
      </c>
    </row>
    <row r="8" spans="1:10">
      <c r="A8" s="373" t="s">
        <v>1</v>
      </c>
      <c r="B8" s="373" t="s">
        <v>2</v>
      </c>
      <c r="C8" s="373" t="s">
        <v>3</v>
      </c>
      <c r="D8" s="373" t="s">
        <v>4</v>
      </c>
      <c r="E8" s="373" t="s">
        <v>5</v>
      </c>
      <c r="F8" s="373" t="s">
        <v>6</v>
      </c>
      <c r="G8" s="373" t="s">
        <v>7</v>
      </c>
      <c r="H8" s="373" t="s">
        <v>8</v>
      </c>
      <c r="I8" s="373" t="s">
        <v>9</v>
      </c>
      <c r="J8" s="374"/>
    </row>
    <row r="9" spans="1:10">
      <c r="A9" s="373"/>
      <c r="B9" s="373" t="s">
        <v>10</v>
      </c>
      <c r="C9" s="373"/>
      <c r="D9" s="373"/>
      <c r="E9" s="373"/>
      <c r="F9" s="373"/>
      <c r="G9" s="373"/>
      <c r="H9" s="373"/>
      <c r="I9" s="373"/>
      <c r="J9" s="374" t="s">
        <v>11</v>
      </c>
    </row>
    <row r="10" spans="1:10" ht="15.75">
      <c r="A10" s="364" t="s">
        <v>277</v>
      </c>
      <c r="B10" s="364"/>
      <c r="C10" s="364"/>
      <c r="D10" s="364"/>
      <c r="E10" s="364"/>
      <c r="F10" s="364"/>
      <c r="G10" s="364"/>
      <c r="H10" s="364"/>
      <c r="I10" s="364"/>
      <c r="J10" s="364"/>
    </row>
    <row r="12" spans="1:10" ht="15.75">
      <c r="A12" s="359"/>
      <c r="B12" s="360"/>
      <c r="C12" s="360"/>
      <c r="D12" s="361"/>
      <c r="E12" s="361"/>
      <c r="F12" s="433">
        <v>43586</v>
      </c>
      <c r="G12" s="360"/>
      <c r="H12" s="360"/>
      <c r="I12" s="362"/>
      <c r="J12" s="362"/>
    </row>
    <row r="14" spans="1:10" s="261" customFormat="1" ht="15">
      <c r="A14" s="385">
        <v>43602</v>
      </c>
      <c r="B14" s="444" t="s">
        <v>313</v>
      </c>
      <c r="C14" s="387">
        <v>800</v>
      </c>
      <c r="D14" s="387" t="s">
        <v>15</v>
      </c>
      <c r="E14" s="388">
        <v>1595</v>
      </c>
      <c r="F14" s="388">
        <v>1605</v>
      </c>
      <c r="G14" s="388">
        <v>0</v>
      </c>
      <c r="H14" s="389">
        <f t="shared" ref="H14" si="0">SUM(F14-E14)*C14</f>
        <v>8000</v>
      </c>
      <c r="I14" s="381">
        <v>0</v>
      </c>
      <c r="J14" s="403">
        <f t="shared" ref="J14" si="1">SUM(H14:I14)</f>
        <v>8000</v>
      </c>
    </row>
    <row r="15" spans="1:10" s="261" customFormat="1" ht="15">
      <c r="A15" s="385">
        <v>43601</v>
      </c>
      <c r="B15" s="444" t="s">
        <v>68</v>
      </c>
      <c r="C15" s="387">
        <v>8000</v>
      </c>
      <c r="D15" s="387" t="s">
        <v>15</v>
      </c>
      <c r="E15" s="388">
        <v>83</v>
      </c>
      <c r="F15" s="388">
        <v>83.4</v>
      </c>
      <c r="G15" s="388">
        <v>0</v>
      </c>
      <c r="H15" s="389">
        <f t="shared" ref="H15" si="2">SUM(F15-E15)*C15</f>
        <v>3200.0000000000455</v>
      </c>
      <c r="I15" s="381">
        <v>0</v>
      </c>
      <c r="J15" s="403">
        <f t="shared" ref="J15" si="3">SUM(H15:I15)</f>
        <v>3200.0000000000455</v>
      </c>
    </row>
    <row r="16" spans="1:10" s="261" customFormat="1" ht="15">
      <c r="A16" s="385">
        <v>43601</v>
      </c>
      <c r="B16" s="415" t="s">
        <v>57</v>
      </c>
      <c r="C16" s="387">
        <v>12000</v>
      </c>
      <c r="D16" s="387" t="s">
        <v>15</v>
      </c>
      <c r="E16" s="388">
        <v>120</v>
      </c>
      <c r="F16" s="388">
        <v>121</v>
      </c>
      <c r="G16" s="388">
        <v>122</v>
      </c>
      <c r="H16" s="389">
        <f t="shared" ref="H16" si="4">SUM(F16-E16)*C16</f>
        <v>12000</v>
      </c>
      <c r="I16" s="381">
        <f>SUM(G16-F16)*C16</f>
        <v>12000</v>
      </c>
      <c r="J16" s="403">
        <f t="shared" ref="J16" si="5">SUM(H16:I16)</f>
        <v>24000</v>
      </c>
    </row>
    <row r="17" spans="1:10" s="261" customFormat="1" ht="15">
      <c r="A17" s="385">
        <v>43600</v>
      </c>
      <c r="B17" s="443" t="s">
        <v>126</v>
      </c>
      <c r="C17" s="387">
        <v>8000</v>
      </c>
      <c r="D17" s="387" t="s">
        <v>15</v>
      </c>
      <c r="E17" s="388">
        <v>128.5</v>
      </c>
      <c r="F17" s="388">
        <v>129.5</v>
      </c>
      <c r="G17" s="388">
        <v>130.35</v>
      </c>
      <c r="H17" s="389">
        <f t="shared" ref="H17" si="6">SUM(F17-E17)*C17</f>
        <v>8000</v>
      </c>
      <c r="I17" s="381">
        <f>SUM(G17-F17)*C17</f>
        <v>6799.9999999999545</v>
      </c>
      <c r="J17" s="403">
        <f t="shared" ref="J17" si="7">SUM(H17:I17)</f>
        <v>14799.999999999955</v>
      </c>
    </row>
    <row r="18" spans="1:10" s="261" customFormat="1" ht="15">
      <c r="A18" s="385">
        <v>43599</v>
      </c>
      <c r="B18" s="442" t="s">
        <v>312</v>
      </c>
      <c r="C18" s="387">
        <v>9000</v>
      </c>
      <c r="D18" s="387" t="s">
        <v>15</v>
      </c>
      <c r="E18" s="388">
        <v>117</v>
      </c>
      <c r="F18" s="388">
        <v>118</v>
      </c>
      <c r="G18" s="388">
        <v>119</v>
      </c>
      <c r="H18" s="389">
        <f t="shared" ref="H18" si="8">SUM(F18-E18)*C18</f>
        <v>9000</v>
      </c>
      <c r="I18" s="381">
        <f>SUM(G18-F18)*C18</f>
        <v>9000</v>
      </c>
      <c r="J18" s="403">
        <f t="shared" ref="J18" si="9">SUM(H18:I18)</f>
        <v>18000</v>
      </c>
    </row>
    <row r="19" spans="1:10" s="261" customFormat="1" ht="15">
      <c r="A19" s="385">
        <v>43598</v>
      </c>
      <c r="B19" s="442" t="s">
        <v>48</v>
      </c>
      <c r="C19" s="387">
        <v>14000</v>
      </c>
      <c r="D19" s="387" t="s">
        <v>15</v>
      </c>
      <c r="E19" s="388">
        <v>98.6</v>
      </c>
      <c r="F19" s="388">
        <v>97.8</v>
      </c>
      <c r="G19" s="388">
        <v>0</v>
      </c>
      <c r="H19" s="389">
        <f t="shared" ref="H19" si="10">SUM(F19-E19)*C19</f>
        <v>-11199.99999999996</v>
      </c>
      <c r="I19" s="381">
        <v>0</v>
      </c>
      <c r="J19" s="403">
        <f t="shared" ref="J19" si="11">SUM(H19:I19)</f>
        <v>-11199.99999999996</v>
      </c>
    </row>
    <row r="20" spans="1:10" s="261" customFormat="1" ht="15">
      <c r="A20" s="385">
        <v>43595</v>
      </c>
      <c r="B20" s="442" t="s">
        <v>49</v>
      </c>
      <c r="C20" s="387">
        <v>14000</v>
      </c>
      <c r="D20" s="387" t="s">
        <v>15</v>
      </c>
      <c r="E20" s="388">
        <v>86</v>
      </c>
      <c r="F20" s="388">
        <v>86.6</v>
      </c>
      <c r="G20" s="388">
        <v>0</v>
      </c>
      <c r="H20" s="389">
        <f t="shared" ref="H20" si="12">SUM(F20-E20)*C20</f>
        <v>8399.99999999992</v>
      </c>
      <c r="I20" s="381">
        <v>0</v>
      </c>
      <c r="J20" s="403">
        <f t="shared" ref="J20" si="13">SUM(H20:I20)</f>
        <v>8399.99999999992</v>
      </c>
    </row>
    <row r="21" spans="1:10" s="261" customFormat="1" ht="15">
      <c r="A21" s="385">
        <v>43594</v>
      </c>
      <c r="B21" s="441" t="s">
        <v>79</v>
      </c>
      <c r="C21" s="387">
        <v>18000</v>
      </c>
      <c r="D21" s="387" t="s">
        <v>13</v>
      </c>
      <c r="E21" s="388">
        <v>48.85</v>
      </c>
      <c r="F21" s="388">
        <v>48.35</v>
      </c>
      <c r="G21" s="388">
        <v>0</v>
      </c>
      <c r="H21" s="389">
        <f>SUM(E21-F21)*C21</f>
        <v>9000</v>
      </c>
      <c r="I21" s="381">
        <v>0</v>
      </c>
      <c r="J21" s="403">
        <f t="shared" ref="J21" si="14">SUM(H21:I21)</f>
        <v>9000</v>
      </c>
    </row>
    <row r="22" spans="1:10" s="261" customFormat="1" ht="15">
      <c r="A22" s="385">
        <v>43593</v>
      </c>
      <c r="B22" s="441" t="s">
        <v>311</v>
      </c>
      <c r="C22" s="387">
        <v>800</v>
      </c>
      <c r="D22" s="387" t="s">
        <v>15</v>
      </c>
      <c r="E22" s="388">
        <v>1066</v>
      </c>
      <c r="F22" s="388">
        <v>1066</v>
      </c>
      <c r="G22" s="388">
        <v>0</v>
      </c>
      <c r="H22" s="389">
        <f t="shared" ref="H22" si="15">SUM(F22-E22)*C22</f>
        <v>0</v>
      </c>
      <c r="I22" s="381">
        <v>0</v>
      </c>
      <c r="J22" s="403">
        <f t="shared" ref="J22" si="16">SUM(H22:I22)</f>
        <v>0</v>
      </c>
    </row>
    <row r="23" spans="1:10" s="261" customFormat="1" ht="15">
      <c r="A23" s="385">
        <v>43592</v>
      </c>
      <c r="B23" s="440" t="s">
        <v>310</v>
      </c>
      <c r="C23" s="387">
        <v>8000</v>
      </c>
      <c r="D23" s="387" t="s">
        <v>15</v>
      </c>
      <c r="E23" s="388">
        <v>194</v>
      </c>
      <c r="F23" s="388">
        <v>193.5</v>
      </c>
      <c r="G23" s="388">
        <v>0</v>
      </c>
      <c r="H23" s="389">
        <f t="shared" ref="H23" si="17">SUM(F23-E23)*C23</f>
        <v>-4000</v>
      </c>
      <c r="I23" s="381">
        <v>0</v>
      </c>
      <c r="J23" s="403">
        <f t="shared" ref="J23" si="18">SUM(H23:I23)</f>
        <v>-4000</v>
      </c>
    </row>
    <row r="24" spans="1:10" s="261" customFormat="1" ht="15">
      <c r="A24" s="385">
        <v>43591</v>
      </c>
      <c r="B24" s="440" t="s">
        <v>88</v>
      </c>
      <c r="C24" s="387">
        <v>13000</v>
      </c>
      <c r="D24" s="387" t="s">
        <v>15</v>
      </c>
      <c r="E24" s="388">
        <v>118</v>
      </c>
      <c r="F24" s="388">
        <v>118.75</v>
      </c>
      <c r="G24" s="388">
        <v>119.5</v>
      </c>
      <c r="H24" s="389">
        <f t="shared" ref="H24" si="19">SUM(F24-E24)*C24</f>
        <v>9750</v>
      </c>
      <c r="I24" s="381">
        <f>SUM(G24-F24)*C24</f>
        <v>9750</v>
      </c>
      <c r="J24" s="403">
        <f t="shared" ref="J24" si="20">SUM(H24:I24)</f>
        <v>19500</v>
      </c>
    </row>
    <row r="25" spans="1:10" s="261" customFormat="1" ht="15">
      <c r="A25" s="385">
        <v>43588</v>
      </c>
      <c r="B25" s="432" t="s">
        <v>48</v>
      </c>
      <c r="C25" s="387">
        <v>14000</v>
      </c>
      <c r="D25" s="387" t="s">
        <v>15</v>
      </c>
      <c r="E25" s="388">
        <v>96.5</v>
      </c>
      <c r="F25" s="388">
        <v>97.25</v>
      </c>
      <c r="G25" s="388">
        <v>98</v>
      </c>
      <c r="H25" s="389">
        <f t="shared" ref="H25" si="21">SUM(F25-E25)*C25</f>
        <v>10500</v>
      </c>
      <c r="I25" s="381">
        <f>SUM(G25-F25)*C25</f>
        <v>10500</v>
      </c>
      <c r="J25" s="403">
        <f t="shared" ref="J25" si="22">SUM(H25:I25)</f>
        <v>21000</v>
      </c>
    </row>
    <row r="26" spans="1:10" s="261" customFormat="1" ht="15">
      <c r="A26" s="385">
        <v>43587</v>
      </c>
      <c r="B26" s="431" t="s">
        <v>298</v>
      </c>
      <c r="C26" s="387">
        <v>800</v>
      </c>
      <c r="D26" s="387" t="s">
        <v>15</v>
      </c>
      <c r="E26" s="388">
        <v>1420</v>
      </c>
      <c r="F26" s="388">
        <v>1430</v>
      </c>
      <c r="G26" s="388">
        <v>0</v>
      </c>
      <c r="H26" s="389">
        <f t="shared" ref="H26:H31" si="23">SUM(F26-E26)*C26</f>
        <v>8000</v>
      </c>
      <c r="I26" s="381">
        <v>0</v>
      </c>
      <c r="J26" s="403">
        <f t="shared" ref="J26" si="24">SUM(H26:I26)</f>
        <v>8000</v>
      </c>
    </row>
    <row r="27" spans="1:10" s="261" customFormat="1" ht="15">
      <c r="A27" s="385">
        <v>43587</v>
      </c>
      <c r="B27" s="431" t="s">
        <v>36</v>
      </c>
      <c r="C27" s="387">
        <v>5000</v>
      </c>
      <c r="D27" s="387" t="s">
        <v>15</v>
      </c>
      <c r="E27" s="388">
        <v>397</v>
      </c>
      <c r="F27" s="388">
        <v>395</v>
      </c>
      <c r="G27" s="388">
        <v>0</v>
      </c>
      <c r="H27" s="389">
        <f t="shared" si="23"/>
        <v>-10000</v>
      </c>
      <c r="I27" s="381">
        <v>0</v>
      </c>
      <c r="J27" s="403">
        <f t="shared" ref="J27:J31" si="25">SUM(H27:I27)</f>
        <v>-10000</v>
      </c>
    </row>
    <row r="28" spans="1:10" s="261" customFormat="1" ht="15.75">
      <c r="A28" s="365"/>
      <c r="B28" s="365"/>
      <c r="C28" s="365"/>
      <c r="D28" s="365"/>
      <c r="E28" s="365"/>
      <c r="F28" s="365"/>
      <c r="G28" s="365" t="s">
        <v>282</v>
      </c>
      <c r="H28" s="366">
        <f>SUM(H14:H27)</f>
        <v>60650</v>
      </c>
      <c r="I28" s="365"/>
      <c r="J28" s="366">
        <f>SUM(J14:J27)</f>
        <v>108699.99999999997</v>
      </c>
    </row>
    <row r="29" spans="1:10" s="261" customFormat="1"/>
    <row r="30" spans="1:10" s="261" customFormat="1" ht="15.75">
      <c r="A30" s="359"/>
      <c r="B30" s="360"/>
      <c r="C30" s="360"/>
      <c r="D30" s="361"/>
      <c r="E30" s="361"/>
      <c r="F30" s="433">
        <v>43556</v>
      </c>
      <c r="G30" s="360"/>
      <c r="H30" s="360"/>
      <c r="I30" s="362"/>
      <c r="J30" s="362"/>
    </row>
    <row r="31" spans="1:10" s="261" customFormat="1" ht="15">
      <c r="A31" s="385">
        <v>43585</v>
      </c>
      <c r="B31" s="431" t="s">
        <v>92</v>
      </c>
      <c r="C31" s="387">
        <v>7000</v>
      </c>
      <c r="D31" s="387" t="s">
        <v>15</v>
      </c>
      <c r="E31" s="388">
        <v>203.65</v>
      </c>
      <c r="F31" s="388">
        <v>205</v>
      </c>
      <c r="G31" s="388">
        <v>207</v>
      </c>
      <c r="H31" s="389">
        <f t="shared" si="23"/>
        <v>9449.99999999996</v>
      </c>
      <c r="I31" s="381">
        <f>SUM(G31-F31)*C31</f>
        <v>14000</v>
      </c>
      <c r="J31" s="403">
        <f t="shared" si="25"/>
        <v>23449.99999999996</v>
      </c>
    </row>
    <row r="32" spans="1:10" s="261" customFormat="1" ht="15">
      <c r="A32" s="385">
        <v>43581</v>
      </c>
      <c r="B32" s="421" t="s">
        <v>80</v>
      </c>
      <c r="C32" s="387">
        <v>6000</v>
      </c>
      <c r="D32" s="387" t="s">
        <v>15</v>
      </c>
      <c r="E32" s="388">
        <v>210</v>
      </c>
      <c r="F32" s="388">
        <v>211.25</v>
      </c>
      <c r="G32" s="388">
        <v>0</v>
      </c>
      <c r="H32" s="389">
        <f t="shared" ref="H32" si="26">SUM(F32-E32)*C32</f>
        <v>7500</v>
      </c>
      <c r="I32" s="381">
        <v>0</v>
      </c>
      <c r="J32" s="403">
        <f t="shared" ref="J32" si="27">SUM(H32:I32)</f>
        <v>7500</v>
      </c>
    </row>
    <row r="33" spans="1:10" s="261" customFormat="1" ht="15">
      <c r="A33" s="385">
        <v>43581</v>
      </c>
      <c r="B33" s="421" t="s">
        <v>52</v>
      </c>
      <c r="C33" s="387">
        <v>3000</v>
      </c>
      <c r="D33" s="387" t="s">
        <v>15</v>
      </c>
      <c r="E33" s="388">
        <v>351</v>
      </c>
      <c r="F33" s="388">
        <v>353.5</v>
      </c>
      <c r="G33" s="388">
        <v>0</v>
      </c>
      <c r="H33" s="389">
        <f t="shared" ref="H33" si="28">SUM(F33-E33)*C33</f>
        <v>7500</v>
      </c>
      <c r="I33" s="381">
        <v>0</v>
      </c>
      <c r="J33" s="403">
        <f t="shared" ref="J33" si="29">SUM(H33:I33)</f>
        <v>7500</v>
      </c>
    </row>
    <row r="34" spans="1:10" s="261" customFormat="1" ht="15">
      <c r="A34" s="385">
        <v>43581</v>
      </c>
      <c r="B34" s="421" t="s">
        <v>302</v>
      </c>
      <c r="C34" s="387">
        <v>4000</v>
      </c>
      <c r="D34" s="387" t="s">
        <v>15</v>
      </c>
      <c r="E34" s="388">
        <v>275.25</v>
      </c>
      <c r="F34" s="388">
        <v>272.25</v>
      </c>
      <c r="G34" s="388">
        <v>0</v>
      </c>
      <c r="H34" s="389">
        <f t="shared" ref="H34" si="30">SUM(F34-E34)*C34</f>
        <v>-12000</v>
      </c>
      <c r="I34" s="381">
        <v>0</v>
      </c>
      <c r="J34" s="403">
        <f t="shared" ref="J34" si="31">SUM(H34:I34)</f>
        <v>-12000</v>
      </c>
    </row>
    <row r="35" spans="1:10" s="261" customFormat="1" ht="15">
      <c r="A35" s="385">
        <v>43580</v>
      </c>
      <c r="B35" s="421" t="s">
        <v>301</v>
      </c>
      <c r="C35" s="387">
        <v>1400</v>
      </c>
      <c r="D35" s="387" t="s">
        <v>15</v>
      </c>
      <c r="E35" s="388">
        <v>1450</v>
      </c>
      <c r="F35" s="388">
        <v>1456</v>
      </c>
      <c r="G35" s="388">
        <v>1462</v>
      </c>
      <c r="H35" s="389">
        <f t="shared" ref="H35" si="32">SUM(F35-E35)*C35</f>
        <v>8400</v>
      </c>
      <c r="I35" s="381">
        <f>SUM(G35-F35)*C35</f>
        <v>8400</v>
      </c>
      <c r="J35" s="403">
        <f t="shared" ref="J35" si="33">SUM(H35:I35)</f>
        <v>16800</v>
      </c>
    </row>
    <row r="36" spans="1:10" s="261" customFormat="1" ht="15">
      <c r="A36" s="385">
        <v>43579</v>
      </c>
      <c r="B36" s="420" t="s">
        <v>28</v>
      </c>
      <c r="C36" s="387">
        <v>2000</v>
      </c>
      <c r="D36" s="387" t="s">
        <v>15</v>
      </c>
      <c r="E36" s="388">
        <v>765</v>
      </c>
      <c r="F36" s="388">
        <v>769</v>
      </c>
      <c r="G36" s="388">
        <v>774</v>
      </c>
      <c r="H36" s="389">
        <f t="shared" ref="H36" si="34">SUM(F36-E36)*C36</f>
        <v>8000</v>
      </c>
      <c r="I36" s="381">
        <f>SUM(G36-F36)*C36</f>
        <v>10000</v>
      </c>
      <c r="J36" s="403">
        <f t="shared" ref="J36" si="35">SUM(H36:I36)</f>
        <v>18000</v>
      </c>
    </row>
    <row r="37" spans="1:10" s="261" customFormat="1" ht="15">
      <c r="A37" s="385">
        <v>43578</v>
      </c>
      <c r="B37" s="420" t="s">
        <v>36</v>
      </c>
      <c r="C37" s="387">
        <v>5000</v>
      </c>
      <c r="D37" s="387" t="s">
        <v>15</v>
      </c>
      <c r="E37" s="388">
        <v>391.5</v>
      </c>
      <c r="F37" s="388">
        <v>391.5</v>
      </c>
      <c r="G37" s="388">
        <v>0</v>
      </c>
      <c r="H37" s="389">
        <f t="shared" ref="H37" si="36">SUM(F37-E37)*C37</f>
        <v>0</v>
      </c>
      <c r="I37" s="381">
        <v>0</v>
      </c>
      <c r="J37" s="403">
        <f t="shared" ref="J37" si="37">SUM(H37:I37)</f>
        <v>0</v>
      </c>
    </row>
    <row r="38" spans="1:10" s="261" customFormat="1" ht="15">
      <c r="A38" s="385">
        <v>43578</v>
      </c>
      <c r="B38" s="420" t="s">
        <v>278</v>
      </c>
      <c r="C38" s="387">
        <v>24000</v>
      </c>
      <c r="D38" s="387" t="s">
        <v>15</v>
      </c>
      <c r="E38" s="388">
        <v>35</v>
      </c>
      <c r="F38" s="388">
        <v>35</v>
      </c>
      <c r="G38" s="388">
        <v>0</v>
      </c>
      <c r="H38" s="389">
        <f t="shared" ref="H38" si="38">SUM(F38-E38)*C38</f>
        <v>0</v>
      </c>
      <c r="I38" s="381">
        <v>0</v>
      </c>
      <c r="J38" s="403">
        <f t="shared" ref="J38" si="39">SUM(H38:I38)</f>
        <v>0</v>
      </c>
    </row>
    <row r="39" spans="1:10" s="261" customFormat="1" ht="15">
      <c r="A39" s="385">
        <v>43577</v>
      </c>
      <c r="B39" s="420" t="s">
        <v>12</v>
      </c>
      <c r="C39" s="387">
        <v>2400</v>
      </c>
      <c r="D39" s="387" t="s">
        <v>15</v>
      </c>
      <c r="E39" s="388">
        <v>942</v>
      </c>
      <c r="F39" s="388">
        <v>942</v>
      </c>
      <c r="G39" s="388">
        <v>0</v>
      </c>
      <c r="H39" s="389">
        <f t="shared" ref="H39:H40" si="40">SUM(F39-E39)*C39</f>
        <v>0</v>
      </c>
      <c r="I39" s="381">
        <v>0</v>
      </c>
      <c r="J39" s="403">
        <f t="shared" ref="J39" si="41">SUM(H39:I39)</f>
        <v>0</v>
      </c>
    </row>
    <row r="40" spans="1:10" s="261" customFormat="1" ht="15">
      <c r="A40" s="385">
        <v>43577</v>
      </c>
      <c r="B40" s="415" t="s">
        <v>300</v>
      </c>
      <c r="C40" s="387">
        <v>8000</v>
      </c>
      <c r="D40" s="387" t="s">
        <v>15</v>
      </c>
      <c r="E40" s="388">
        <v>210.1</v>
      </c>
      <c r="F40" s="388">
        <v>208.6</v>
      </c>
      <c r="G40" s="388">
        <v>0</v>
      </c>
      <c r="H40" s="389">
        <f t="shared" si="40"/>
        <v>-12000</v>
      </c>
      <c r="I40" s="381">
        <v>0</v>
      </c>
      <c r="J40" s="403">
        <f t="shared" ref="J40" si="42">SUM(H40:I40)</f>
        <v>-12000</v>
      </c>
    </row>
    <row r="41" spans="1:10" s="261" customFormat="1" ht="15">
      <c r="A41" s="385">
        <v>43573</v>
      </c>
      <c r="B41" s="415" t="s">
        <v>102</v>
      </c>
      <c r="C41" s="387">
        <v>8000</v>
      </c>
      <c r="D41" s="387" t="s">
        <v>15</v>
      </c>
      <c r="E41" s="388">
        <v>137.19999999999999</v>
      </c>
      <c r="F41" s="388">
        <v>135.80000000000001</v>
      </c>
      <c r="G41" s="388">
        <v>0</v>
      </c>
      <c r="H41" s="389">
        <f t="shared" ref="H41" si="43">SUM(F41-E41)*C41</f>
        <v>-11199.999999999818</v>
      </c>
      <c r="I41" s="381">
        <v>0</v>
      </c>
      <c r="J41" s="403">
        <f t="shared" ref="J41" si="44">SUM(H41:I41)</f>
        <v>-11199.999999999818</v>
      </c>
    </row>
    <row r="42" spans="1:10" s="261" customFormat="1" ht="15">
      <c r="A42" s="385">
        <v>43573</v>
      </c>
      <c r="B42" s="415" t="s">
        <v>299</v>
      </c>
      <c r="C42" s="387">
        <v>2200</v>
      </c>
      <c r="D42" s="387" t="s">
        <v>15</v>
      </c>
      <c r="E42" s="388">
        <v>809</v>
      </c>
      <c r="F42" s="388">
        <v>803</v>
      </c>
      <c r="G42" s="388">
        <v>394</v>
      </c>
      <c r="H42" s="389">
        <f t="shared" ref="H42" si="45">SUM(F42-E42)*C42</f>
        <v>-13200</v>
      </c>
      <c r="I42" s="381">
        <v>0</v>
      </c>
      <c r="J42" s="403">
        <f t="shared" ref="J42" si="46">SUM(H42:I42)</f>
        <v>-13200</v>
      </c>
    </row>
    <row r="43" spans="1:10" s="261" customFormat="1" ht="15">
      <c r="A43" s="385">
        <v>43571</v>
      </c>
      <c r="B43" s="415" t="s">
        <v>36</v>
      </c>
      <c r="C43" s="387">
        <v>5000</v>
      </c>
      <c r="D43" s="387" t="s">
        <v>15</v>
      </c>
      <c r="E43" s="388">
        <v>391</v>
      </c>
      <c r="F43" s="388">
        <v>392.5</v>
      </c>
      <c r="G43" s="388">
        <v>394</v>
      </c>
      <c r="H43" s="389">
        <f t="shared" ref="H43" si="47">SUM(F43-E43)*C43</f>
        <v>7500</v>
      </c>
      <c r="I43" s="381">
        <f>SUM(G43-F43)*C43</f>
        <v>7500</v>
      </c>
      <c r="J43" s="403">
        <f t="shared" ref="J43" si="48">SUM(H43:I43)</f>
        <v>15000</v>
      </c>
    </row>
    <row r="44" spans="1:10" s="261" customFormat="1" ht="15">
      <c r="A44" s="385">
        <v>43571</v>
      </c>
      <c r="B44" s="415" t="s">
        <v>59</v>
      </c>
      <c r="C44" s="387">
        <v>8000</v>
      </c>
      <c r="D44" s="387" t="s">
        <v>15</v>
      </c>
      <c r="E44" s="388">
        <v>137</v>
      </c>
      <c r="F44" s="388">
        <v>138</v>
      </c>
      <c r="G44" s="388">
        <v>0</v>
      </c>
      <c r="H44" s="389">
        <f t="shared" ref="H44" si="49">SUM(F44-E44)*C44</f>
        <v>8000</v>
      </c>
      <c r="I44" s="381">
        <v>0</v>
      </c>
      <c r="J44" s="403">
        <f t="shared" ref="J44" si="50">SUM(H44:I44)</f>
        <v>8000</v>
      </c>
    </row>
    <row r="45" spans="1:10" s="261" customFormat="1" ht="15">
      <c r="A45" s="385">
        <v>43570</v>
      </c>
      <c r="B45" s="415" t="s">
        <v>79</v>
      </c>
      <c r="C45" s="387">
        <v>18000</v>
      </c>
      <c r="D45" s="387" t="s">
        <v>15</v>
      </c>
      <c r="E45" s="388">
        <v>59.5</v>
      </c>
      <c r="F45" s="388">
        <v>60</v>
      </c>
      <c r="G45" s="388">
        <v>60.5</v>
      </c>
      <c r="H45" s="389">
        <f t="shared" ref="H45:H47" si="51">SUM(F45-E45)*C45</f>
        <v>9000</v>
      </c>
      <c r="I45" s="381">
        <f>SUM(G45-F45)*C45</f>
        <v>9000</v>
      </c>
      <c r="J45" s="403">
        <f t="shared" ref="J45:J47" si="52">SUM(H45:I45)</f>
        <v>18000</v>
      </c>
    </row>
    <row r="46" spans="1:10" s="261" customFormat="1" ht="15">
      <c r="A46" s="385">
        <v>43567</v>
      </c>
      <c r="B46" s="415" t="s">
        <v>79</v>
      </c>
      <c r="C46" s="387">
        <v>18000</v>
      </c>
      <c r="D46" s="387" t="s">
        <v>15</v>
      </c>
      <c r="E46" s="388">
        <v>59</v>
      </c>
      <c r="F46" s="388">
        <v>59.5</v>
      </c>
      <c r="G46" s="388">
        <v>0</v>
      </c>
      <c r="H46" s="389">
        <f t="shared" si="51"/>
        <v>9000</v>
      </c>
      <c r="I46" s="381">
        <v>0</v>
      </c>
      <c r="J46" s="403">
        <f t="shared" si="52"/>
        <v>9000</v>
      </c>
    </row>
    <row r="47" spans="1:10" s="261" customFormat="1" ht="15">
      <c r="A47" s="385">
        <v>43567</v>
      </c>
      <c r="B47" s="415" t="s">
        <v>288</v>
      </c>
      <c r="C47" s="387">
        <v>12000</v>
      </c>
      <c r="D47" s="387" t="s">
        <v>15</v>
      </c>
      <c r="E47" s="388">
        <v>156</v>
      </c>
      <c r="F47" s="388">
        <v>156.55000000000001</v>
      </c>
      <c r="G47" s="388">
        <v>0</v>
      </c>
      <c r="H47" s="389">
        <f t="shared" si="51"/>
        <v>6600.0000000001364</v>
      </c>
      <c r="I47" s="381">
        <v>0</v>
      </c>
      <c r="J47" s="403">
        <f t="shared" si="52"/>
        <v>6600.0000000001364</v>
      </c>
    </row>
    <row r="48" spans="1:10" s="261" customFormat="1" ht="15">
      <c r="A48" s="385">
        <v>43566</v>
      </c>
      <c r="B48" s="415" t="s">
        <v>57</v>
      </c>
      <c r="C48" s="387">
        <v>12000</v>
      </c>
      <c r="D48" s="387" t="s">
        <v>15</v>
      </c>
      <c r="E48" s="388">
        <v>122.25</v>
      </c>
      <c r="F48" s="388">
        <v>123</v>
      </c>
      <c r="G48" s="388">
        <v>124</v>
      </c>
      <c r="H48" s="389">
        <f t="shared" ref="H48" si="53">SUM(F48-E48)*C48</f>
        <v>9000</v>
      </c>
      <c r="I48" s="381">
        <f>SUM(G48-F48)*C48</f>
        <v>12000</v>
      </c>
      <c r="J48" s="403">
        <f t="shared" ref="J48" si="54">SUM(H48:I48)</f>
        <v>21000</v>
      </c>
    </row>
    <row r="49" spans="1:10" s="261" customFormat="1" ht="15">
      <c r="A49" s="385">
        <v>43565</v>
      </c>
      <c r="B49" s="415" t="s">
        <v>298</v>
      </c>
      <c r="C49" s="387">
        <v>1600</v>
      </c>
      <c r="D49" s="387" t="s">
        <v>15</v>
      </c>
      <c r="E49" s="388">
        <v>1373</v>
      </c>
      <c r="F49" s="388">
        <v>1377.5</v>
      </c>
      <c r="G49" s="388">
        <v>0</v>
      </c>
      <c r="H49" s="389">
        <f t="shared" ref="H49" si="55">SUM(F49-E49)*C49</f>
        <v>7200</v>
      </c>
      <c r="I49" s="381">
        <v>0</v>
      </c>
      <c r="J49" s="403">
        <f t="shared" ref="J49" si="56">SUM(H49:I49)</f>
        <v>7200</v>
      </c>
    </row>
    <row r="50" spans="1:10" s="261" customFormat="1" ht="15">
      <c r="A50" s="385">
        <v>43565</v>
      </c>
      <c r="B50" s="415" t="s">
        <v>283</v>
      </c>
      <c r="C50" s="387">
        <v>26400</v>
      </c>
      <c r="D50" s="387" t="s">
        <v>15</v>
      </c>
      <c r="E50" s="388">
        <v>47.8</v>
      </c>
      <c r="F50" s="388">
        <v>47.5</v>
      </c>
      <c r="G50" s="388">
        <v>0</v>
      </c>
      <c r="H50" s="389">
        <f t="shared" ref="H50" si="57">SUM(F50-E50)*C50</f>
        <v>-7919.9999999999254</v>
      </c>
      <c r="I50" s="381">
        <v>0</v>
      </c>
      <c r="J50" s="403">
        <f t="shared" ref="J50" si="58">SUM(H50:I50)</f>
        <v>-7919.9999999999254</v>
      </c>
    </row>
    <row r="51" spans="1:10" s="261" customFormat="1" ht="15">
      <c r="A51" s="385">
        <v>43564</v>
      </c>
      <c r="B51" s="415" t="s">
        <v>297</v>
      </c>
      <c r="C51" s="387">
        <v>6400</v>
      </c>
      <c r="D51" s="387" t="s">
        <v>15</v>
      </c>
      <c r="E51" s="388">
        <v>272.60000000000002</v>
      </c>
      <c r="F51" s="388">
        <v>274</v>
      </c>
      <c r="G51" s="388">
        <v>275.5</v>
      </c>
      <c r="H51" s="389">
        <f t="shared" ref="H51" si="59">SUM(F51-E51)*C51</f>
        <v>8959.9999999998545</v>
      </c>
      <c r="I51" s="381">
        <f>SUM(G51-F51)*C51</f>
        <v>9600</v>
      </c>
      <c r="J51" s="403">
        <f t="shared" ref="J51" si="60">SUM(H51:I51)</f>
        <v>18559.999999999854</v>
      </c>
    </row>
    <row r="52" spans="1:10" s="261" customFormat="1" ht="15">
      <c r="A52" s="385">
        <v>43563</v>
      </c>
      <c r="B52" s="415" t="s">
        <v>281</v>
      </c>
      <c r="C52" s="387">
        <v>24000</v>
      </c>
      <c r="D52" s="387" t="s">
        <v>15</v>
      </c>
      <c r="E52" s="388">
        <v>55</v>
      </c>
      <c r="F52" s="388">
        <v>55.5</v>
      </c>
      <c r="G52" s="388">
        <v>0</v>
      </c>
      <c r="H52" s="389">
        <f t="shared" ref="H52" si="61">SUM(F52-E52)*C52</f>
        <v>12000</v>
      </c>
      <c r="I52" s="381">
        <v>0</v>
      </c>
      <c r="J52" s="403">
        <f t="shared" ref="J52" si="62">SUM(H52:I52)</f>
        <v>12000</v>
      </c>
    </row>
    <row r="53" spans="1:10" s="261" customFormat="1" ht="15">
      <c r="A53" s="385">
        <v>43560</v>
      </c>
      <c r="B53" s="415" t="s">
        <v>27</v>
      </c>
      <c r="C53" s="387">
        <v>2000</v>
      </c>
      <c r="D53" s="387" t="s">
        <v>15</v>
      </c>
      <c r="E53" s="388">
        <v>638.5</v>
      </c>
      <c r="F53" s="388">
        <v>642.5</v>
      </c>
      <c r="G53" s="388">
        <v>0</v>
      </c>
      <c r="H53" s="389">
        <f t="shared" ref="H53" si="63">SUM(F53-E53)*C53</f>
        <v>8000</v>
      </c>
      <c r="I53" s="381">
        <v>0</v>
      </c>
      <c r="J53" s="403">
        <f t="shared" ref="J53" si="64">SUM(H53:I53)</f>
        <v>8000</v>
      </c>
    </row>
    <row r="54" spans="1:10" s="261" customFormat="1" ht="15">
      <c r="A54" s="385">
        <v>43560</v>
      </c>
      <c r="B54" s="415" t="s">
        <v>84</v>
      </c>
      <c r="C54" s="387">
        <v>24000</v>
      </c>
      <c r="D54" s="387" t="s">
        <v>15</v>
      </c>
      <c r="E54" s="388">
        <v>59.5</v>
      </c>
      <c r="F54" s="388">
        <v>60</v>
      </c>
      <c r="G54" s="388">
        <v>0</v>
      </c>
      <c r="H54" s="389">
        <f t="shared" ref="H54" si="65">SUM(F54-E54)*C54</f>
        <v>12000</v>
      </c>
      <c r="I54" s="381">
        <v>0</v>
      </c>
      <c r="J54" s="403">
        <f t="shared" ref="J54" si="66">SUM(H54:I54)</f>
        <v>12000</v>
      </c>
    </row>
    <row r="55" spans="1:10" s="261" customFormat="1" ht="15">
      <c r="A55" s="385">
        <v>43559</v>
      </c>
      <c r="B55" s="415" t="s">
        <v>133</v>
      </c>
      <c r="C55" s="387">
        <v>8000</v>
      </c>
      <c r="D55" s="387" t="s">
        <v>13</v>
      </c>
      <c r="E55" s="388">
        <v>131.4</v>
      </c>
      <c r="F55" s="388">
        <v>132</v>
      </c>
      <c r="G55" s="388">
        <v>0</v>
      </c>
      <c r="H55" s="389">
        <f>SUM(E55-F55)*C55</f>
        <v>-4799.9999999999545</v>
      </c>
      <c r="I55" s="381">
        <v>0</v>
      </c>
      <c r="J55" s="403">
        <f t="shared" ref="J55" si="67">SUM(H55:I55)</f>
        <v>-4799.9999999999545</v>
      </c>
    </row>
    <row r="56" spans="1:10" s="261" customFormat="1" ht="15">
      <c r="A56" s="385">
        <v>43559</v>
      </c>
      <c r="B56" s="415" t="s">
        <v>255</v>
      </c>
      <c r="C56" s="387">
        <v>2200</v>
      </c>
      <c r="D56" s="387" t="s">
        <v>15</v>
      </c>
      <c r="E56" s="388">
        <v>775</v>
      </c>
      <c r="F56" s="388">
        <v>768</v>
      </c>
      <c r="G56" s="388">
        <v>0</v>
      </c>
      <c r="H56" s="389">
        <f t="shared" ref="H56" si="68">SUM(F56-E56)*C56</f>
        <v>-15400</v>
      </c>
      <c r="I56" s="381">
        <v>0</v>
      </c>
      <c r="J56" s="403">
        <f t="shared" ref="J56" si="69">SUM(H56:I56)</f>
        <v>-15400</v>
      </c>
    </row>
    <row r="57" spans="1:10" s="261" customFormat="1" ht="15">
      <c r="A57" s="385">
        <v>43558</v>
      </c>
      <c r="B57" s="414" t="s">
        <v>295</v>
      </c>
      <c r="C57" s="387">
        <v>1500</v>
      </c>
      <c r="D57" s="387" t="s">
        <v>15</v>
      </c>
      <c r="E57" s="388">
        <v>739</v>
      </c>
      <c r="F57" s="388">
        <v>745</v>
      </c>
      <c r="G57" s="388">
        <v>0</v>
      </c>
      <c r="H57" s="389">
        <f t="shared" ref="H57" si="70">SUM(F57-E57)*C57</f>
        <v>9000</v>
      </c>
      <c r="I57" s="381">
        <v>0</v>
      </c>
      <c r="J57" s="403">
        <f t="shared" ref="J57" si="71">SUM(H57:I57)</f>
        <v>9000</v>
      </c>
    </row>
    <row r="58" spans="1:10" s="261" customFormat="1" ht="15">
      <c r="A58" s="385">
        <v>43557</v>
      </c>
      <c r="B58" s="414" t="s">
        <v>133</v>
      </c>
      <c r="C58" s="387">
        <v>8000</v>
      </c>
      <c r="D58" s="387" t="s">
        <v>15</v>
      </c>
      <c r="E58" s="388">
        <v>136</v>
      </c>
      <c r="F58" s="388">
        <v>135</v>
      </c>
      <c r="G58" s="388">
        <v>0</v>
      </c>
      <c r="H58" s="389">
        <f t="shared" ref="H58" si="72">SUM(F58-E58)*C58</f>
        <v>-8000</v>
      </c>
      <c r="I58" s="381">
        <v>0</v>
      </c>
      <c r="J58" s="403">
        <f t="shared" ref="J58" si="73">SUM(H58:I58)</f>
        <v>-8000</v>
      </c>
    </row>
    <row r="59" spans="1:10" s="261" customFormat="1" ht="15">
      <c r="A59" s="385">
        <v>43557</v>
      </c>
      <c r="B59" s="411" t="s">
        <v>294</v>
      </c>
      <c r="C59" s="387">
        <v>1500</v>
      </c>
      <c r="D59" s="387" t="s">
        <v>15</v>
      </c>
      <c r="E59" s="388">
        <v>1360</v>
      </c>
      <c r="F59" s="388">
        <v>1366</v>
      </c>
      <c r="G59" s="388">
        <v>0</v>
      </c>
      <c r="H59" s="389">
        <f t="shared" ref="H59" si="74">SUM(F59-E59)*C59</f>
        <v>9000</v>
      </c>
      <c r="I59" s="381">
        <v>0</v>
      </c>
      <c r="J59" s="403">
        <f t="shared" ref="J59" si="75">SUM(H59:I59)</f>
        <v>9000</v>
      </c>
    </row>
    <row r="60" spans="1:10" s="261" customFormat="1" ht="15">
      <c r="A60" s="385">
        <v>43556</v>
      </c>
      <c r="B60" s="411" t="s">
        <v>105</v>
      </c>
      <c r="C60" s="387">
        <v>16000</v>
      </c>
      <c r="D60" s="387" t="s">
        <v>15</v>
      </c>
      <c r="E60" s="388">
        <v>41.15</v>
      </c>
      <c r="F60" s="388">
        <v>41.6</v>
      </c>
      <c r="G60" s="388">
        <v>0</v>
      </c>
      <c r="H60" s="389">
        <f t="shared" ref="H60" si="76">SUM(F60-E60)*C60</f>
        <v>7200.0000000000455</v>
      </c>
      <c r="I60" s="381">
        <v>0</v>
      </c>
      <c r="J60" s="403">
        <f t="shared" ref="J60" si="77">SUM(H60:I60)</f>
        <v>7200.0000000000455</v>
      </c>
    </row>
    <row r="61" spans="1:10" s="261" customFormat="1"/>
    <row r="62" spans="1:10" s="261" customFormat="1" ht="15.75">
      <c r="A62" s="365"/>
      <c r="B62" s="365"/>
      <c r="C62" s="365"/>
      <c r="D62" s="365"/>
      <c r="E62" s="365"/>
      <c r="F62" s="365"/>
      <c r="G62" s="365" t="s">
        <v>282</v>
      </c>
      <c r="H62" s="366">
        <f>SUM(H31:H60)</f>
        <v>78790.000000000291</v>
      </c>
      <c r="I62" s="365"/>
      <c r="J62" s="366">
        <f>SUM(J31:J60)</f>
        <v>149290.00000000032</v>
      </c>
    </row>
    <row r="63" spans="1:10" s="261" customFormat="1" ht="14.25">
      <c r="A63" s="367"/>
      <c r="B63" s="368"/>
      <c r="C63" s="369"/>
      <c r="D63" s="369"/>
      <c r="E63" s="370"/>
      <c r="F63" s="370"/>
      <c r="G63" s="370"/>
      <c r="H63" s="371"/>
      <c r="I63" s="371"/>
      <c r="J63" s="371"/>
    </row>
    <row r="64" spans="1:10" s="261" customFormat="1" ht="15.75">
      <c r="A64" s="422" t="s">
        <v>303</v>
      </c>
      <c r="B64" s="423" t="s">
        <v>304</v>
      </c>
      <c r="C64" s="424" t="s">
        <v>305</v>
      </c>
      <c r="D64" s="425" t="s">
        <v>306</v>
      </c>
      <c r="E64" s="425" t="s">
        <v>307</v>
      </c>
      <c r="F64" s="424" t="s">
        <v>296</v>
      </c>
      <c r="G64" s="370"/>
      <c r="H64" s="371"/>
      <c r="I64" s="371"/>
      <c r="J64" s="371"/>
    </row>
    <row r="65" spans="1:10" s="261" customFormat="1" ht="14.25">
      <c r="A65" s="430" t="s">
        <v>308</v>
      </c>
      <c r="B65" s="427">
        <v>3</v>
      </c>
      <c r="C65" s="428">
        <f>SUM(A65-B65)</f>
        <v>27</v>
      </c>
      <c r="D65" s="429">
        <v>8</v>
      </c>
      <c r="E65" s="428">
        <f>SUM(C65-D65)</f>
        <v>19</v>
      </c>
      <c r="F65" s="428">
        <f>E65*100/C65</f>
        <v>70.370370370370367</v>
      </c>
      <c r="G65" s="370"/>
      <c r="H65" s="371"/>
      <c r="I65" s="371"/>
      <c r="J65" s="371"/>
    </row>
    <row r="66" spans="1:10" s="261" customFormat="1" ht="14.25">
      <c r="A66" s="426"/>
      <c r="B66" s="427"/>
      <c r="C66" s="428"/>
      <c r="D66" s="429"/>
      <c r="E66" s="428"/>
      <c r="F66" s="428"/>
      <c r="G66" s="370"/>
      <c r="H66" s="371"/>
      <c r="I66" s="371"/>
      <c r="J66" s="371"/>
    </row>
    <row r="67" spans="1:10" s="261" customFormat="1" ht="18.75">
      <c r="A67" s="365"/>
      <c r="B67" s="365"/>
      <c r="C67" s="365"/>
      <c r="D67" s="365"/>
      <c r="E67" s="365"/>
      <c r="F67" s="363">
        <v>43525</v>
      </c>
      <c r="G67" s="365"/>
      <c r="H67" s="365"/>
      <c r="I67" s="365"/>
      <c r="J67" s="365"/>
    </row>
    <row r="68" spans="1:10" s="261" customFormat="1" ht="15.75">
      <c r="H68" s="416" t="s">
        <v>296</v>
      </c>
      <c r="I68" s="417"/>
      <c r="J68" s="418">
        <v>0.81</v>
      </c>
    </row>
    <row r="69" spans="1:10" s="261" customFormat="1" ht="15">
      <c r="A69" s="385">
        <v>43553</v>
      </c>
      <c r="B69" s="411" t="s">
        <v>35</v>
      </c>
      <c r="C69" s="387">
        <v>9000</v>
      </c>
      <c r="D69" s="387" t="s">
        <v>15</v>
      </c>
      <c r="E69" s="388">
        <v>105</v>
      </c>
      <c r="F69" s="388">
        <v>106</v>
      </c>
      <c r="G69" s="388">
        <v>107</v>
      </c>
      <c r="H69" s="389">
        <f t="shared" ref="H69" si="78">SUM(F69-E69)*C69</f>
        <v>9000</v>
      </c>
      <c r="I69" s="381">
        <f>SUM(G69-F69)*C69</f>
        <v>9000</v>
      </c>
      <c r="J69" s="403">
        <f t="shared" ref="J69" si="79">SUM(H69:I69)</f>
        <v>18000</v>
      </c>
    </row>
    <row r="70" spans="1:10" s="261" customFormat="1" ht="15">
      <c r="A70" s="385">
        <v>43552</v>
      </c>
      <c r="B70" s="411" t="s">
        <v>55</v>
      </c>
      <c r="C70" s="387">
        <v>4000</v>
      </c>
      <c r="D70" s="387" t="s">
        <v>15</v>
      </c>
      <c r="E70" s="388">
        <v>268</v>
      </c>
      <c r="F70" s="388">
        <v>270</v>
      </c>
      <c r="G70" s="388">
        <v>272</v>
      </c>
      <c r="H70" s="389">
        <f t="shared" ref="H70" si="80">SUM(F70-E70)*C70</f>
        <v>8000</v>
      </c>
      <c r="I70" s="381">
        <f>SUM(G70-F70)*C70</f>
        <v>8000</v>
      </c>
      <c r="J70" s="403">
        <f t="shared" ref="J70" si="81">SUM(H70:I70)</f>
        <v>16000</v>
      </c>
    </row>
    <row r="71" spans="1:10" s="261" customFormat="1" ht="15">
      <c r="A71" s="385">
        <v>43552</v>
      </c>
      <c r="B71" s="411" t="s">
        <v>17</v>
      </c>
      <c r="C71" s="387">
        <v>2000</v>
      </c>
      <c r="D71" s="387" t="s">
        <v>15</v>
      </c>
      <c r="E71" s="388">
        <v>631</v>
      </c>
      <c r="F71" s="388">
        <v>625</v>
      </c>
      <c r="G71" s="388">
        <v>0</v>
      </c>
      <c r="H71" s="389">
        <f t="shared" ref="H71" si="82">SUM(F71-E71)*C71</f>
        <v>-12000</v>
      </c>
      <c r="I71" s="381">
        <v>0</v>
      </c>
      <c r="J71" s="403">
        <f t="shared" ref="J71" si="83">SUM(H71:I71)</f>
        <v>-12000</v>
      </c>
    </row>
    <row r="72" spans="1:10" s="261" customFormat="1" ht="15">
      <c r="A72" s="385">
        <v>43551</v>
      </c>
      <c r="B72" s="409" t="s">
        <v>290</v>
      </c>
      <c r="C72" s="387">
        <v>26400</v>
      </c>
      <c r="D72" s="387" t="s">
        <v>15</v>
      </c>
      <c r="E72" s="388">
        <v>45.55</v>
      </c>
      <c r="F72" s="388">
        <v>46</v>
      </c>
      <c r="G72" s="388">
        <v>46.5</v>
      </c>
      <c r="H72" s="389">
        <f t="shared" ref="H72:H73" si="84">SUM(F72-E72)*C72</f>
        <v>11880.000000000075</v>
      </c>
      <c r="I72" s="381">
        <v>0</v>
      </c>
      <c r="J72" s="403">
        <f t="shared" ref="J72" si="85">SUM(H72:I72)</f>
        <v>11880.000000000075</v>
      </c>
    </row>
    <row r="73" spans="1:10" s="261" customFormat="1" ht="15">
      <c r="A73" s="385">
        <v>43551</v>
      </c>
      <c r="B73" s="410" t="s">
        <v>276</v>
      </c>
      <c r="C73" s="387">
        <v>16000</v>
      </c>
      <c r="D73" s="387" t="s">
        <v>15</v>
      </c>
      <c r="E73" s="388">
        <v>113.2</v>
      </c>
      <c r="F73" s="388">
        <v>112.6</v>
      </c>
      <c r="G73" s="388">
        <v>0</v>
      </c>
      <c r="H73" s="389">
        <f t="shared" si="84"/>
        <v>-9600.0000000001364</v>
      </c>
      <c r="I73" s="381">
        <v>0</v>
      </c>
      <c r="J73" s="403">
        <f t="shared" ref="J73:J75" si="86">SUM(H73:I73)</f>
        <v>-9600.0000000001364</v>
      </c>
    </row>
    <row r="74" spans="1:10" s="261" customFormat="1" ht="15">
      <c r="A74" s="385">
        <v>43550</v>
      </c>
      <c r="B74" s="409" t="s">
        <v>290</v>
      </c>
      <c r="C74" s="387">
        <v>26400</v>
      </c>
      <c r="D74" s="387" t="s">
        <v>15</v>
      </c>
      <c r="E74" s="388">
        <v>45</v>
      </c>
      <c r="F74" s="388">
        <v>45</v>
      </c>
      <c r="G74" s="388">
        <v>0</v>
      </c>
      <c r="H74" s="389">
        <f t="shared" ref="H74:H75" si="87">SUM(F74-E74)*C74</f>
        <v>0</v>
      </c>
      <c r="I74" s="381">
        <v>0</v>
      </c>
      <c r="J74" s="403">
        <f t="shared" si="86"/>
        <v>0</v>
      </c>
    </row>
    <row r="75" spans="1:10" s="261" customFormat="1" ht="15">
      <c r="A75" s="385">
        <v>43550</v>
      </c>
      <c r="B75" s="408" t="s">
        <v>289</v>
      </c>
      <c r="C75" s="387">
        <v>12000</v>
      </c>
      <c r="D75" s="387" t="s">
        <v>15</v>
      </c>
      <c r="E75" s="388">
        <v>102</v>
      </c>
      <c r="F75" s="388">
        <v>102.8</v>
      </c>
      <c r="G75" s="388">
        <v>0</v>
      </c>
      <c r="H75" s="389">
        <f t="shared" si="87"/>
        <v>9599.9999999999654</v>
      </c>
      <c r="I75" s="381">
        <v>0</v>
      </c>
      <c r="J75" s="403">
        <f t="shared" si="86"/>
        <v>9599.9999999999654</v>
      </c>
    </row>
    <row r="76" spans="1:10" s="261" customFormat="1" ht="15">
      <c r="A76" s="385">
        <v>43546</v>
      </c>
      <c r="B76" s="408" t="s">
        <v>288</v>
      </c>
      <c r="C76" s="387">
        <v>12000</v>
      </c>
      <c r="D76" s="387" t="s">
        <v>15</v>
      </c>
      <c r="E76" s="388">
        <v>141.5</v>
      </c>
      <c r="F76" s="388">
        <v>142.5</v>
      </c>
      <c r="G76" s="388">
        <v>0</v>
      </c>
      <c r="H76" s="389">
        <f t="shared" ref="H76" si="88">SUM(F76-E76)*C76</f>
        <v>12000</v>
      </c>
      <c r="I76" s="381">
        <v>0</v>
      </c>
      <c r="J76" s="403">
        <f t="shared" ref="J76" si="89">SUM(H76:I76)</f>
        <v>12000</v>
      </c>
    </row>
    <row r="77" spans="1:10" s="261" customFormat="1" ht="15">
      <c r="A77" s="385">
        <v>43544</v>
      </c>
      <c r="B77" s="408" t="s">
        <v>287</v>
      </c>
      <c r="C77" s="387">
        <v>16000</v>
      </c>
      <c r="D77" s="387" t="s">
        <v>15</v>
      </c>
      <c r="E77" s="388">
        <v>109.65</v>
      </c>
      <c r="F77" s="388">
        <v>110.15</v>
      </c>
      <c r="G77" s="388">
        <v>110.65</v>
      </c>
      <c r="H77" s="389">
        <f t="shared" ref="H77" si="90">SUM(F77-E77)*C77</f>
        <v>8000</v>
      </c>
      <c r="I77" s="381">
        <f>SUM(G77-F77)*C77</f>
        <v>8000</v>
      </c>
      <c r="J77" s="403">
        <f t="shared" ref="J77" si="91">SUM(H77:I77)</f>
        <v>16000</v>
      </c>
    </row>
    <row r="78" spans="1:10" s="261" customFormat="1" ht="15">
      <c r="A78" s="385">
        <v>43543</v>
      </c>
      <c r="B78" s="408" t="s">
        <v>281</v>
      </c>
      <c r="C78" s="387">
        <v>24000</v>
      </c>
      <c r="D78" s="387" t="s">
        <v>15</v>
      </c>
      <c r="E78" s="388">
        <v>52.55</v>
      </c>
      <c r="F78" s="388">
        <v>53</v>
      </c>
      <c r="G78" s="388">
        <v>0</v>
      </c>
      <c r="H78" s="389">
        <f t="shared" ref="H78" si="92">SUM(F78-E78)*C78</f>
        <v>10800.000000000069</v>
      </c>
      <c r="I78" s="381">
        <v>0</v>
      </c>
      <c r="J78" s="403">
        <f t="shared" ref="J78" si="93">SUM(H78:I78)</f>
        <v>10800.000000000069</v>
      </c>
    </row>
    <row r="79" spans="1:10" s="261" customFormat="1" ht="15">
      <c r="A79" s="385">
        <v>43542</v>
      </c>
      <c r="B79" s="407" t="s">
        <v>102</v>
      </c>
      <c r="C79" s="387">
        <v>8000</v>
      </c>
      <c r="D79" s="387" t="s">
        <v>15</v>
      </c>
      <c r="E79" s="388">
        <v>138</v>
      </c>
      <c r="F79" s="388">
        <v>139</v>
      </c>
      <c r="G79" s="388">
        <v>140</v>
      </c>
      <c r="H79" s="389">
        <f t="shared" ref="H79" si="94">SUM(F79-E79)*C79</f>
        <v>8000</v>
      </c>
      <c r="I79" s="381">
        <f>SUM(G79-F79)*C79</f>
        <v>8000</v>
      </c>
      <c r="J79" s="403">
        <f t="shared" ref="J79" si="95">SUM(H79:I79)</f>
        <v>16000</v>
      </c>
    </row>
    <row r="80" spans="1:10" s="261" customFormat="1" ht="15">
      <c r="A80" s="385">
        <v>43542</v>
      </c>
      <c r="B80" s="407" t="s">
        <v>285</v>
      </c>
      <c r="C80" s="387">
        <v>2400</v>
      </c>
      <c r="D80" s="387" t="s">
        <v>15</v>
      </c>
      <c r="E80" s="388">
        <v>752</v>
      </c>
      <c r="F80" s="388">
        <v>756</v>
      </c>
      <c r="G80" s="388">
        <v>0</v>
      </c>
      <c r="H80" s="389">
        <f t="shared" ref="H80" si="96">SUM(F80-E80)*C80</f>
        <v>9600</v>
      </c>
      <c r="I80" s="381">
        <v>0</v>
      </c>
      <c r="J80" s="403">
        <f t="shared" ref="J80" si="97">SUM(H80:I80)</f>
        <v>9600</v>
      </c>
    </row>
    <row r="81" spans="1:10" s="261" customFormat="1" ht="15">
      <c r="A81" s="385">
        <v>43539</v>
      </c>
      <c r="B81" s="407" t="s">
        <v>276</v>
      </c>
      <c r="C81" s="387">
        <v>16000</v>
      </c>
      <c r="D81" s="387" t="s">
        <v>15</v>
      </c>
      <c r="E81" s="388">
        <v>108.2</v>
      </c>
      <c r="F81" s="388">
        <v>108.7</v>
      </c>
      <c r="G81" s="388">
        <v>109.2</v>
      </c>
      <c r="H81" s="389">
        <f t="shared" ref="H81" si="98">SUM(F81-E81)*C81</f>
        <v>8000</v>
      </c>
      <c r="I81" s="381">
        <f>SUM(G81-F81)*C81</f>
        <v>8000</v>
      </c>
      <c r="J81" s="403">
        <f t="shared" ref="J81" si="99">SUM(H81:I81)</f>
        <v>16000</v>
      </c>
    </row>
    <row r="82" spans="1:10" s="261" customFormat="1" ht="15">
      <c r="A82" s="385">
        <v>43539</v>
      </c>
      <c r="B82" s="407" t="s">
        <v>91</v>
      </c>
      <c r="C82" s="387">
        <v>2400</v>
      </c>
      <c r="D82" s="387" t="s">
        <v>15</v>
      </c>
      <c r="E82" s="388">
        <v>618</v>
      </c>
      <c r="F82" s="388">
        <v>622</v>
      </c>
      <c r="G82" s="388">
        <v>626</v>
      </c>
      <c r="H82" s="389">
        <f t="shared" ref="H82" si="100">SUM(F82-E82)*C82</f>
        <v>9600</v>
      </c>
      <c r="I82" s="381">
        <f>SUM(G82-F82)*C82</f>
        <v>9600</v>
      </c>
      <c r="J82" s="403">
        <f t="shared" ref="J82" si="101">SUM(H82:I82)</f>
        <v>19200</v>
      </c>
    </row>
    <row r="83" spans="1:10" s="261" customFormat="1" ht="15">
      <c r="A83" s="385">
        <v>43538</v>
      </c>
      <c r="B83" s="406" t="s">
        <v>279</v>
      </c>
      <c r="C83" s="387">
        <v>16000</v>
      </c>
      <c r="D83" s="387" t="s">
        <v>15</v>
      </c>
      <c r="E83" s="388">
        <v>63</v>
      </c>
      <c r="F83" s="388">
        <v>63.5</v>
      </c>
      <c r="G83" s="388">
        <v>64</v>
      </c>
      <c r="H83" s="389">
        <f t="shared" ref="H83" si="102">SUM(F83-E83)*C83</f>
        <v>8000</v>
      </c>
      <c r="I83" s="381">
        <f>SUM(G83-F83)*C83</f>
        <v>8000</v>
      </c>
      <c r="J83" s="403">
        <f t="shared" ref="J83" si="103">SUM(H83:I83)</f>
        <v>16000</v>
      </c>
    </row>
    <row r="84" spans="1:10" s="261" customFormat="1" ht="15">
      <c r="A84" s="385">
        <v>43538</v>
      </c>
      <c r="B84" s="406" t="s">
        <v>286</v>
      </c>
      <c r="C84" s="387">
        <v>1200</v>
      </c>
      <c r="D84" s="387" t="s">
        <v>15</v>
      </c>
      <c r="E84" s="388">
        <v>942</v>
      </c>
      <c r="F84" s="388">
        <v>949</v>
      </c>
      <c r="G84" s="388">
        <v>0</v>
      </c>
      <c r="H84" s="389">
        <f t="shared" ref="H84" si="104">SUM(F84-E84)*C84</f>
        <v>8400</v>
      </c>
      <c r="I84" s="381">
        <v>0</v>
      </c>
      <c r="J84" s="403">
        <f t="shared" ref="J84" si="105">SUM(H84:I84)</f>
        <v>8400</v>
      </c>
    </row>
    <row r="85" spans="1:10" s="261" customFormat="1" ht="15">
      <c r="A85" s="385">
        <v>43538</v>
      </c>
      <c r="B85" s="406" t="s">
        <v>104</v>
      </c>
      <c r="C85" s="387">
        <v>8000</v>
      </c>
      <c r="D85" s="387" t="s">
        <v>15</v>
      </c>
      <c r="E85" s="388">
        <v>45.5</v>
      </c>
      <c r="F85" s="388">
        <v>46.35</v>
      </c>
      <c r="G85" s="388">
        <v>0</v>
      </c>
      <c r="H85" s="389">
        <f t="shared" ref="H85:H86" si="106">SUM(F85-E85)*C85</f>
        <v>6800.0000000000109</v>
      </c>
      <c r="I85" s="381">
        <v>0</v>
      </c>
      <c r="J85" s="403">
        <f t="shared" ref="J85:J86" si="107">SUM(H85:I85)</f>
        <v>6800.0000000000109</v>
      </c>
    </row>
    <row r="86" spans="1:10" s="261" customFormat="1" ht="15">
      <c r="A86" s="385">
        <v>43538</v>
      </c>
      <c r="B86" s="406" t="s">
        <v>281</v>
      </c>
      <c r="C86" s="387">
        <v>24000</v>
      </c>
      <c r="D86" s="387" t="s">
        <v>15</v>
      </c>
      <c r="E86" s="388">
        <v>50.75</v>
      </c>
      <c r="F86" s="388">
        <v>50.25</v>
      </c>
      <c r="G86" s="388">
        <v>64</v>
      </c>
      <c r="H86" s="389">
        <f t="shared" si="106"/>
        <v>-12000</v>
      </c>
      <c r="I86" s="381">
        <v>0</v>
      </c>
      <c r="J86" s="403">
        <f t="shared" si="107"/>
        <v>-12000</v>
      </c>
    </row>
    <row r="87" spans="1:10" s="261" customFormat="1" ht="15">
      <c r="A87" s="385">
        <v>43537</v>
      </c>
      <c r="B87" s="406" t="s">
        <v>285</v>
      </c>
      <c r="C87" s="387">
        <v>2400</v>
      </c>
      <c r="D87" s="387" t="s">
        <v>15</v>
      </c>
      <c r="E87" s="388">
        <v>743</v>
      </c>
      <c r="F87" s="388">
        <v>743</v>
      </c>
      <c r="G87" s="388">
        <v>0</v>
      </c>
      <c r="H87" s="389">
        <f t="shared" ref="H87" si="108">SUM(F87-E87)*C87</f>
        <v>0</v>
      </c>
      <c r="I87" s="381">
        <v>0</v>
      </c>
      <c r="J87" s="403">
        <f t="shared" ref="J87" si="109">SUM(H87:I87)</f>
        <v>0</v>
      </c>
    </row>
    <row r="88" spans="1:10" s="261" customFormat="1" ht="15">
      <c r="A88" s="385">
        <v>43537</v>
      </c>
      <c r="B88" s="406" t="s">
        <v>283</v>
      </c>
      <c r="C88" s="387">
        <v>26400</v>
      </c>
      <c r="D88" s="387" t="s">
        <v>15</v>
      </c>
      <c r="E88" s="388">
        <v>42.5</v>
      </c>
      <c r="F88" s="388">
        <v>41.8</v>
      </c>
      <c r="G88" s="388">
        <v>0</v>
      </c>
      <c r="H88" s="389">
        <f t="shared" ref="H88" si="110">SUM(F88-E88)*C88</f>
        <v>-18480.000000000076</v>
      </c>
      <c r="I88" s="381">
        <v>0</v>
      </c>
      <c r="J88" s="403">
        <f t="shared" ref="J88" si="111">SUM(H88:I88)</f>
        <v>-18480.000000000076</v>
      </c>
    </row>
    <row r="89" spans="1:10" s="261" customFormat="1" ht="15">
      <c r="A89" s="385">
        <v>43536</v>
      </c>
      <c r="B89" s="406" t="s">
        <v>284</v>
      </c>
      <c r="C89" s="387">
        <v>8000</v>
      </c>
      <c r="D89" s="387" t="s">
        <v>15</v>
      </c>
      <c r="E89" s="388">
        <v>144</v>
      </c>
      <c r="F89" s="388">
        <v>145</v>
      </c>
      <c r="G89" s="388">
        <v>146</v>
      </c>
      <c r="H89" s="389">
        <f t="shared" ref="H89" si="112">SUM(F89-E89)*C89</f>
        <v>8000</v>
      </c>
      <c r="I89" s="381">
        <f>SUM(G89-F89)*C89</f>
        <v>8000</v>
      </c>
      <c r="J89" s="403">
        <f t="shared" ref="J89" si="113">SUM(H89:I89)</f>
        <v>16000</v>
      </c>
    </row>
    <row r="90" spans="1:10" s="261" customFormat="1" ht="15">
      <c r="A90" s="385">
        <v>43535</v>
      </c>
      <c r="B90" s="405" t="s">
        <v>35</v>
      </c>
      <c r="C90" s="387">
        <v>9000</v>
      </c>
      <c r="D90" s="387" t="s">
        <v>15</v>
      </c>
      <c r="E90" s="388">
        <v>98</v>
      </c>
      <c r="F90" s="388">
        <v>99</v>
      </c>
      <c r="G90" s="388">
        <v>100</v>
      </c>
      <c r="H90" s="389">
        <f t="shared" ref="H90:H91" si="114">SUM(F90-E90)*C90</f>
        <v>9000</v>
      </c>
      <c r="I90" s="381">
        <f>SUM(G90-F90)*C90</f>
        <v>9000</v>
      </c>
      <c r="J90" s="403">
        <f t="shared" ref="J90" si="115">SUM(H90:I90)</f>
        <v>18000</v>
      </c>
    </row>
    <row r="91" spans="1:10" s="261" customFormat="1" ht="15">
      <c r="A91" s="385">
        <v>43535</v>
      </c>
      <c r="B91" s="405" t="s">
        <v>283</v>
      </c>
      <c r="C91" s="387">
        <v>27000</v>
      </c>
      <c r="D91" s="387" t="s">
        <v>15</v>
      </c>
      <c r="E91" s="388">
        <v>41.5</v>
      </c>
      <c r="F91" s="388">
        <v>42</v>
      </c>
      <c r="G91" s="388">
        <v>0</v>
      </c>
      <c r="H91" s="389">
        <f t="shared" si="114"/>
        <v>13500</v>
      </c>
      <c r="I91" s="381">
        <v>0</v>
      </c>
      <c r="J91" s="403">
        <f t="shared" ref="J91" si="116">SUM(H91:I91)</f>
        <v>13500</v>
      </c>
    </row>
    <row r="92" spans="1:10" s="261" customFormat="1" ht="15">
      <c r="A92" s="385">
        <v>43532</v>
      </c>
      <c r="B92" s="405" t="s">
        <v>276</v>
      </c>
      <c r="C92" s="387">
        <v>16000</v>
      </c>
      <c r="D92" s="387" t="s">
        <v>15</v>
      </c>
      <c r="E92" s="388">
        <v>100.8</v>
      </c>
      <c r="F92" s="388">
        <v>100.8</v>
      </c>
      <c r="G92" s="388">
        <v>0</v>
      </c>
      <c r="H92" s="389">
        <f t="shared" ref="H92" si="117">SUM(F92-E92)*C92</f>
        <v>0</v>
      </c>
      <c r="I92" s="381">
        <v>0</v>
      </c>
      <c r="J92" s="403">
        <f t="shared" ref="J92" si="118">SUM(H92:I92)</f>
        <v>0</v>
      </c>
    </row>
    <row r="93" spans="1:10" s="261" customFormat="1" ht="15">
      <c r="A93" s="385">
        <v>43531</v>
      </c>
      <c r="B93" s="404" t="s">
        <v>49</v>
      </c>
      <c r="C93" s="387">
        <v>14000</v>
      </c>
      <c r="D93" s="387" t="s">
        <v>15</v>
      </c>
      <c r="E93" s="388">
        <v>85.5</v>
      </c>
      <c r="F93" s="388">
        <v>86.1</v>
      </c>
      <c r="G93" s="388">
        <v>86.65</v>
      </c>
      <c r="H93" s="389">
        <f t="shared" ref="H93" si="119">SUM(F93-E93)*C93</f>
        <v>8399.99999999992</v>
      </c>
      <c r="I93" s="381">
        <f>SUM(G93-F93)*C93</f>
        <v>7700.0000000001592</v>
      </c>
      <c r="J93" s="403">
        <f t="shared" ref="J93:J98" si="120">SUM(H93:I93)</f>
        <v>16100.00000000008</v>
      </c>
    </row>
    <row r="94" spans="1:10" s="261" customFormat="1" ht="15">
      <c r="A94" s="385">
        <v>43530</v>
      </c>
      <c r="B94" s="402" t="s">
        <v>281</v>
      </c>
      <c r="C94" s="387">
        <v>24000</v>
      </c>
      <c r="D94" s="387" t="s">
        <v>15</v>
      </c>
      <c r="E94" s="388">
        <v>52.2</v>
      </c>
      <c r="F94" s="388">
        <v>51.4</v>
      </c>
      <c r="G94" s="388">
        <v>0</v>
      </c>
      <c r="H94" s="389">
        <f t="shared" ref="H94:H99" si="121">SUM(F94-E94)*C94</f>
        <v>-19200.000000000102</v>
      </c>
      <c r="I94" s="381">
        <v>0</v>
      </c>
      <c r="J94" s="403">
        <f t="shared" si="120"/>
        <v>-19200.000000000102</v>
      </c>
    </row>
    <row r="95" spans="1:10" s="261" customFormat="1" ht="15">
      <c r="A95" s="385">
        <v>43529</v>
      </c>
      <c r="B95" s="402" t="s">
        <v>69</v>
      </c>
      <c r="C95" s="387">
        <v>3000</v>
      </c>
      <c r="D95" s="387" t="s">
        <v>15</v>
      </c>
      <c r="E95" s="388">
        <v>536.5</v>
      </c>
      <c r="F95" s="388">
        <v>540</v>
      </c>
      <c r="G95" s="388">
        <v>544</v>
      </c>
      <c r="H95" s="389">
        <f t="shared" si="121"/>
        <v>10500</v>
      </c>
      <c r="I95" s="381">
        <f>SUM(G95-F95)*C95</f>
        <v>12000</v>
      </c>
      <c r="J95" s="394">
        <f t="shared" si="120"/>
        <v>22500</v>
      </c>
    </row>
    <row r="96" spans="1:10" s="261" customFormat="1" ht="15">
      <c r="A96" s="385">
        <v>43529</v>
      </c>
      <c r="B96" s="402" t="s">
        <v>79</v>
      </c>
      <c r="C96" s="387">
        <v>18000</v>
      </c>
      <c r="D96" s="387" t="s">
        <v>15</v>
      </c>
      <c r="E96" s="388">
        <v>63</v>
      </c>
      <c r="F96" s="388">
        <v>63</v>
      </c>
      <c r="G96" s="388">
        <v>0</v>
      </c>
      <c r="H96" s="389">
        <f t="shared" si="121"/>
        <v>0</v>
      </c>
      <c r="I96" s="381">
        <v>0</v>
      </c>
      <c r="J96" s="394">
        <v>0</v>
      </c>
    </row>
    <row r="97" spans="1:10" s="261" customFormat="1" ht="15">
      <c r="A97" s="385">
        <v>43525</v>
      </c>
      <c r="B97" s="402" t="s">
        <v>276</v>
      </c>
      <c r="C97" s="387">
        <v>16000</v>
      </c>
      <c r="D97" s="387" t="s">
        <v>15</v>
      </c>
      <c r="E97" s="388">
        <v>86.7</v>
      </c>
      <c r="F97" s="388">
        <v>87.2</v>
      </c>
      <c r="G97" s="388">
        <v>88</v>
      </c>
      <c r="H97" s="389">
        <f t="shared" si="121"/>
        <v>8000</v>
      </c>
      <c r="I97" s="381">
        <f>SUM(G97-F97)*C97</f>
        <v>12799.999999999955</v>
      </c>
      <c r="J97" s="394">
        <f t="shared" si="120"/>
        <v>20799.999999999956</v>
      </c>
    </row>
    <row r="98" spans="1:10" s="261" customFormat="1" ht="15">
      <c r="A98" s="385">
        <v>43525</v>
      </c>
      <c r="B98" s="402" t="s">
        <v>43</v>
      </c>
      <c r="C98" s="387">
        <v>1800</v>
      </c>
      <c r="D98" s="387" t="s">
        <v>15</v>
      </c>
      <c r="E98" s="388">
        <v>405.5</v>
      </c>
      <c r="F98" s="388">
        <v>410.5</v>
      </c>
      <c r="G98" s="388">
        <v>415.5</v>
      </c>
      <c r="H98" s="389">
        <f t="shared" si="121"/>
        <v>9000</v>
      </c>
      <c r="I98" s="381">
        <f t="shared" ref="I98:I99" si="122">(IF(D98="SHORT",IF(G98="",0,E98-G98),IF(D98="LONG",IF(G98="",0,G98-F98))))*C98</f>
        <v>9000</v>
      </c>
      <c r="J98" s="394">
        <f t="shared" si="120"/>
        <v>18000</v>
      </c>
    </row>
    <row r="99" spans="1:10" s="261" customFormat="1" ht="15">
      <c r="A99" s="385">
        <v>43525</v>
      </c>
      <c r="B99" s="402" t="s">
        <v>279</v>
      </c>
      <c r="C99" s="387">
        <v>16000</v>
      </c>
      <c r="D99" s="387" t="s">
        <v>15</v>
      </c>
      <c r="E99" s="388">
        <v>54.5</v>
      </c>
      <c r="F99" s="388">
        <v>55</v>
      </c>
      <c r="G99" s="388">
        <v>55.5</v>
      </c>
      <c r="H99" s="389">
        <f t="shared" si="121"/>
        <v>8000</v>
      </c>
      <c r="I99" s="381">
        <f t="shared" si="122"/>
        <v>8000</v>
      </c>
      <c r="J99" s="394">
        <f t="shared" ref="J99" si="123">SUM(H99:I99)</f>
        <v>16000</v>
      </c>
    </row>
    <row r="100" spans="1:10" ht="14.25">
      <c r="A100" s="367"/>
      <c r="B100" s="368"/>
      <c r="C100" s="369"/>
      <c r="D100" s="369"/>
      <c r="E100" s="370"/>
      <c r="F100" s="370"/>
      <c r="G100" s="370"/>
      <c r="H100" s="371"/>
      <c r="I100" s="371"/>
      <c r="J100" s="371"/>
    </row>
    <row r="101" spans="1:10" ht="15.75">
      <c r="A101" s="365"/>
      <c r="B101" s="365"/>
      <c r="C101" s="365"/>
      <c r="D101" s="365"/>
      <c r="E101" s="365"/>
      <c r="F101" s="365"/>
      <c r="G101" s="365" t="s">
        <v>282</v>
      </c>
      <c r="H101" s="366">
        <f>SUM(H69:H99)</f>
        <v>130799.99999999972</v>
      </c>
      <c r="I101" s="365"/>
      <c r="J101" s="366">
        <f>SUM(J13:J99)</f>
        <v>771880.81000000052</v>
      </c>
    </row>
    <row r="102" spans="1:10" ht="14.25">
      <c r="A102" s="367"/>
      <c r="B102" s="368"/>
      <c r="C102" s="369"/>
      <c r="D102" s="369"/>
      <c r="E102" s="370"/>
      <c r="F102" s="370"/>
      <c r="G102" s="370"/>
      <c r="H102" s="371"/>
      <c r="I102" s="371"/>
      <c r="J102" s="371"/>
    </row>
    <row r="103" spans="1:10" s="261" customFormat="1" ht="18.75">
      <c r="A103" s="365"/>
      <c r="B103" s="365"/>
      <c r="C103" s="365"/>
      <c r="D103" s="365"/>
      <c r="E103" s="365"/>
      <c r="F103" s="363">
        <v>43497</v>
      </c>
      <c r="G103" s="365"/>
      <c r="H103" s="365"/>
      <c r="I103" s="365"/>
      <c r="J103" s="365"/>
    </row>
    <row r="104" spans="1:10" ht="15.75">
      <c r="H104" s="416" t="s">
        <v>296</v>
      </c>
      <c r="I104" s="417"/>
      <c r="J104" s="418">
        <v>0.64</v>
      </c>
    </row>
    <row r="105" spans="1:10" ht="15">
      <c r="A105" s="385">
        <v>43524</v>
      </c>
      <c r="B105" s="386" t="s">
        <v>276</v>
      </c>
      <c r="C105" s="387">
        <v>16000</v>
      </c>
      <c r="D105" s="387" t="s">
        <v>15</v>
      </c>
      <c r="E105" s="388">
        <v>85.1</v>
      </c>
      <c r="F105" s="388">
        <v>85.6</v>
      </c>
      <c r="G105" s="388">
        <v>0</v>
      </c>
      <c r="H105" s="371">
        <f>SUM(F105-E105)*C105</f>
        <v>8000</v>
      </c>
      <c r="I105" s="389">
        <v>0</v>
      </c>
      <c r="J105" s="394">
        <f>SUM(H105:I105)</f>
        <v>8000</v>
      </c>
    </row>
    <row r="106" spans="1:10" ht="15">
      <c r="A106" s="385">
        <v>43523</v>
      </c>
      <c r="B106" s="386" t="s">
        <v>278</v>
      </c>
      <c r="C106" s="387">
        <v>24000</v>
      </c>
      <c r="D106" s="387" t="s">
        <v>15</v>
      </c>
      <c r="E106" s="388">
        <v>32</v>
      </c>
      <c r="F106" s="388">
        <v>32.4</v>
      </c>
      <c r="G106" s="388">
        <v>0</v>
      </c>
      <c r="H106" s="371">
        <f t="shared" ref="H106:H131" si="124">SUM(F106-E106)*C106</f>
        <v>9599.9999999999654</v>
      </c>
      <c r="I106" s="389">
        <v>0</v>
      </c>
      <c r="J106" s="394">
        <f t="shared" ref="J106:J130" si="125">SUM(H106:I106)</f>
        <v>9599.9999999999654</v>
      </c>
    </row>
    <row r="107" spans="1:10" ht="15">
      <c r="A107" s="385">
        <v>43523</v>
      </c>
      <c r="B107" s="386" t="s">
        <v>279</v>
      </c>
      <c r="C107" s="387">
        <v>16000</v>
      </c>
      <c r="D107" s="387" t="s">
        <v>15</v>
      </c>
      <c r="E107" s="388">
        <v>53.75</v>
      </c>
      <c r="F107" s="388">
        <v>54.25</v>
      </c>
      <c r="G107" s="388">
        <v>0</v>
      </c>
      <c r="H107" s="371">
        <f t="shared" si="124"/>
        <v>8000</v>
      </c>
      <c r="I107" s="389">
        <v>0</v>
      </c>
      <c r="J107" s="394">
        <f t="shared" si="125"/>
        <v>8000</v>
      </c>
    </row>
    <row r="108" spans="1:10" ht="15">
      <c r="A108" s="385">
        <v>43522</v>
      </c>
      <c r="B108" s="386" t="s">
        <v>280</v>
      </c>
      <c r="C108" s="387">
        <v>1200</v>
      </c>
      <c r="D108" s="387" t="s">
        <v>15</v>
      </c>
      <c r="E108" s="388">
        <v>1108</v>
      </c>
      <c r="F108" s="388">
        <v>1118</v>
      </c>
      <c r="G108" s="388">
        <v>1128</v>
      </c>
      <c r="H108" s="371">
        <f t="shared" si="124"/>
        <v>12000</v>
      </c>
      <c r="I108" s="389">
        <v>12000</v>
      </c>
      <c r="J108" s="394">
        <f t="shared" si="125"/>
        <v>24000</v>
      </c>
    </row>
    <row r="109" spans="1:10" ht="15">
      <c r="A109" s="385">
        <v>43522</v>
      </c>
      <c r="B109" s="386" t="s">
        <v>27</v>
      </c>
      <c r="C109" s="387">
        <v>4000</v>
      </c>
      <c r="D109" s="387" t="s">
        <v>15</v>
      </c>
      <c r="E109" s="388">
        <v>594</v>
      </c>
      <c r="F109" s="388">
        <v>598</v>
      </c>
      <c r="G109" s="388">
        <v>602</v>
      </c>
      <c r="H109" s="371">
        <f t="shared" si="124"/>
        <v>16000</v>
      </c>
      <c r="I109" s="389">
        <v>16000</v>
      </c>
      <c r="J109" s="394">
        <f t="shared" si="125"/>
        <v>32000</v>
      </c>
    </row>
    <row r="110" spans="1:10" ht="15">
      <c r="A110" s="385">
        <v>43521</v>
      </c>
      <c r="B110" s="386" t="s">
        <v>57</v>
      </c>
      <c r="C110" s="387">
        <v>12000</v>
      </c>
      <c r="D110" s="387" t="s">
        <v>15</v>
      </c>
      <c r="E110" s="388">
        <v>114.5</v>
      </c>
      <c r="F110" s="388">
        <v>115.25</v>
      </c>
      <c r="G110" s="388">
        <v>0</v>
      </c>
      <c r="H110" s="371">
        <f t="shared" si="124"/>
        <v>9000</v>
      </c>
      <c r="I110" s="389">
        <v>0</v>
      </c>
      <c r="J110" s="394">
        <f t="shared" si="125"/>
        <v>9000</v>
      </c>
    </row>
    <row r="111" spans="1:10" ht="15">
      <c r="A111" s="385">
        <v>43521</v>
      </c>
      <c r="B111" s="386" t="s">
        <v>87</v>
      </c>
      <c r="C111" s="387">
        <v>3600</v>
      </c>
      <c r="D111" s="387" t="s">
        <v>15</v>
      </c>
      <c r="E111" s="388">
        <v>220</v>
      </c>
      <c r="F111" s="388">
        <v>220</v>
      </c>
      <c r="G111" s="388">
        <v>0</v>
      </c>
      <c r="H111" s="371">
        <f t="shared" si="124"/>
        <v>0</v>
      </c>
      <c r="I111" s="389">
        <v>0</v>
      </c>
      <c r="J111" s="394">
        <f t="shared" si="125"/>
        <v>0</v>
      </c>
    </row>
    <row r="112" spans="1:10" ht="15">
      <c r="A112" s="385">
        <v>43518</v>
      </c>
      <c r="B112" s="386" t="s">
        <v>102</v>
      </c>
      <c r="C112" s="387">
        <v>8000</v>
      </c>
      <c r="D112" s="387" t="s">
        <v>15</v>
      </c>
      <c r="E112" s="388">
        <v>117</v>
      </c>
      <c r="F112" s="388">
        <v>118</v>
      </c>
      <c r="G112" s="388">
        <v>119</v>
      </c>
      <c r="H112" s="371">
        <f t="shared" si="124"/>
        <v>8000</v>
      </c>
      <c r="I112" s="389">
        <v>0</v>
      </c>
      <c r="J112" s="394">
        <f t="shared" si="125"/>
        <v>8000</v>
      </c>
    </row>
    <row r="113" spans="1:10" ht="15">
      <c r="A113" s="385">
        <v>43518</v>
      </c>
      <c r="B113" s="386" t="s">
        <v>281</v>
      </c>
      <c r="C113" s="387">
        <v>24000</v>
      </c>
      <c r="D113" s="387" t="s">
        <v>15</v>
      </c>
      <c r="E113" s="388">
        <v>45.5</v>
      </c>
      <c r="F113" s="388">
        <v>45.9</v>
      </c>
      <c r="G113" s="388">
        <v>0</v>
      </c>
      <c r="H113" s="371">
        <f t="shared" si="124"/>
        <v>9599.9999999999654</v>
      </c>
      <c r="I113" s="389">
        <v>0</v>
      </c>
      <c r="J113" s="394">
        <f t="shared" si="125"/>
        <v>9599.9999999999654</v>
      </c>
    </row>
    <row r="114" spans="1:10" ht="15">
      <c r="A114" s="385">
        <v>43517</v>
      </c>
      <c r="B114" s="386" t="s">
        <v>33</v>
      </c>
      <c r="C114" s="387">
        <v>2000</v>
      </c>
      <c r="D114" s="387" t="s">
        <v>15</v>
      </c>
      <c r="E114" s="388">
        <v>498</v>
      </c>
      <c r="F114" s="388">
        <v>502</v>
      </c>
      <c r="G114" s="388">
        <v>0</v>
      </c>
      <c r="H114" s="371">
        <f t="shared" si="124"/>
        <v>8000</v>
      </c>
      <c r="I114" s="389">
        <v>0</v>
      </c>
      <c r="J114" s="394">
        <f t="shared" si="125"/>
        <v>8000</v>
      </c>
    </row>
    <row r="115" spans="1:10" ht="15">
      <c r="A115" s="385">
        <v>43517</v>
      </c>
      <c r="B115" s="386" t="s">
        <v>278</v>
      </c>
      <c r="C115" s="387">
        <v>24000</v>
      </c>
      <c r="D115" s="387" t="s">
        <v>15</v>
      </c>
      <c r="E115" s="388">
        <v>30.9</v>
      </c>
      <c r="F115" s="388">
        <v>31.4</v>
      </c>
      <c r="G115" s="388">
        <v>31.8</v>
      </c>
      <c r="H115" s="371">
        <f t="shared" si="124"/>
        <v>12000</v>
      </c>
      <c r="I115" s="389">
        <v>9600.0000000000491</v>
      </c>
      <c r="J115" s="394">
        <f t="shared" si="125"/>
        <v>21600.000000000051</v>
      </c>
    </row>
    <row r="116" spans="1:10" ht="15">
      <c r="A116" s="385">
        <v>43515</v>
      </c>
      <c r="B116" s="386" t="s">
        <v>35</v>
      </c>
      <c r="C116" s="387">
        <v>9000</v>
      </c>
      <c r="D116" s="387" t="s">
        <v>15</v>
      </c>
      <c r="E116" s="388">
        <v>106</v>
      </c>
      <c r="F116" s="388">
        <v>106.75</v>
      </c>
      <c r="G116" s="388">
        <v>108</v>
      </c>
      <c r="H116" s="371">
        <f t="shared" si="124"/>
        <v>6750</v>
      </c>
      <c r="I116" s="389">
        <v>11250</v>
      </c>
      <c r="J116" s="394">
        <f t="shared" si="125"/>
        <v>18000</v>
      </c>
    </row>
    <row r="117" spans="1:10" ht="15">
      <c r="A117" s="385">
        <v>43515</v>
      </c>
      <c r="B117" s="386" t="s">
        <v>80</v>
      </c>
      <c r="C117" s="387">
        <v>6000</v>
      </c>
      <c r="D117" s="387" t="s">
        <v>15</v>
      </c>
      <c r="E117" s="388">
        <v>205.15</v>
      </c>
      <c r="F117" s="388">
        <v>206.5</v>
      </c>
      <c r="G117" s="388">
        <v>208</v>
      </c>
      <c r="H117" s="371">
        <f t="shared" si="124"/>
        <v>8099.9999999999654</v>
      </c>
      <c r="I117" s="389">
        <v>9000</v>
      </c>
      <c r="J117" s="394">
        <f t="shared" si="125"/>
        <v>17099.999999999964</v>
      </c>
    </row>
    <row r="118" spans="1:10" ht="15">
      <c r="A118" s="385">
        <v>43514</v>
      </c>
      <c r="B118" s="386" t="s">
        <v>35</v>
      </c>
      <c r="C118" s="387">
        <v>9000</v>
      </c>
      <c r="D118" s="387" t="s">
        <v>15</v>
      </c>
      <c r="E118" s="388">
        <v>84</v>
      </c>
      <c r="F118" s="388">
        <v>82.8</v>
      </c>
      <c r="G118" s="388">
        <v>0</v>
      </c>
      <c r="H118" s="371">
        <f t="shared" si="124"/>
        <v>-10800.000000000025</v>
      </c>
      <c r="I118" s="389">
        <v>0</v>
      </c>
      <c r="J118" s="394">
        <f t="shared" si="125"/>
        <v>-10800.000000000025</v>
      </c>
    </row>
    <row r="119" spans="1:10" ht="15">
      <c r="A119" s="390">
        <v>43511</v>
      </c>
      <c r="B119" s="391" t="s">
        <v>276</v>
      </c>
      <c r="C119" s="391">
        <v>16000</v>
      </c>
      <c r="D119" s="391" t="s">
        <v>15</v>
      </c>
      <c r="E119" s="392">
        <v>84.5</v>
      </c>
      <c r="F119" s="392">
        <v>83.75</v>
      </c>
      <c r="G119" s="388">
        <v>0</v>
      </c>
      <c r="H119" s="371">
        <f t="shared" si="124"/>
        <v>-12000</v>
      </c>
      <c r="I119" s="388">
        <v>0</v>
      </c>
      <c r="J119" s="394">
        <f t="shared" si="125"/>
        <v>-12000</v>
      </c>
    </row>
    <row r="120" spans="1:10" ht="15">
      <c r="A120" s="390">
        <v>43511</v>
      </c>
      <c r="B120" s="391" t="s">
        <v>203</v>
      </c>
      <c r="C120" s="391">
        <v>3500</v>
      </c>
      <c r="D120" s="391" t="s">
        <v>13</v>
      </c>
      <c r="E120" s="392">
        <v>215.2</v>
      </c>
      <c r="F120" s="392">
        <v>217.35</v>
      </c>
      <c r="G120" s="388">
        <v>0</v>
      </c>
      <c r="H120" s="371">
        <f t="shared" si="124"/>
        <v>7525.00000000002</v>
      </c>
      <c r="I120" s="388">
        <v>0</v>
      </c>
      <c r="J120" s="394">
        <f t="shared" si="125"/>
        <v>7525.00000000002</v>
      </c>
    </row>
    <row r="121" spans="1:10" ht="15">
      <c r="A121" s="390">
        <v>43511</v>
      </c>
      <c r="B121" s="391" t="s">
        <v>171</v>
      </c>
      <c r="C121" s="391">
        <v>7500</v>
      </c>
      <c r="D121" s="391" t="s">
        <v>13</v>
      </c>
      <c r="E121" s="392">
        <v>129.75</v>
      </c>
      <c r="F121" s="392">
        <v>128.15</v>
      </c>
      <c r="G121" s="388">
        <v>0</v>
      </c>
      <c r="H121" s="371">
        <f t="shared" si="124"/>
        <v>-11999.999999999958</v>
      </c>
      <c r="I121" s="388">
        <v>0</v>
      </c>
      <c r="J121" s="394">
        <f t="shared" si="125"/>
        <v>-11999.999999999958</v>
      </c>
    </row>
    <row r="122" spans="1:10" ht="15">
      <c r="A122" s="390">
        <v>43510</v>
      </c>
      <c r="B122" s="391" t="s">
        <v>273</v>
      </c>
      <c r="C122" s="391">
        <v>6000</v>
      </c>
      <c r="D122" s="391" t="s">
        <v>13</v>
      </c>
      <c r="E122" s="392">
        <v>237.9</v>
      </c>
      <c r="F122" s="392">
        <v>234.95</v>
      </c>
      <c r="G122" s="388">
        <v>0</v>
      </c>
      <c r="H122" s="371">
        <f t="shared" si="124"/>
        <v>-17700.000000000102</v>
      </c>
      <c r="I122" s="388">
        <v>0</v>
      </c>
      <c r="J122" s="394">
        <f t="shared" si="125"/>
        <v>-17700.000000000102</v>
      </c>
    </row>
    <row r="123" spans="1:10" ht="15">
      <c r="A123" s="390">
        <v>43509</v>
      </c>
      <c r="B123" s="391" t="s">
        <v>14</v>
      </c>
      <c r="C123" s="391">
        <v>2000</v>
      </c>
      <c r="D123" s="391" t="s">
        <v>15</v>
      </c>
      <c r="E123" s="392">
        <v>560</v>
      </c>
      <c r="F123" s="392">
        <v>555</v>
      </c>
      <c r="G123" s="388">
        <v>0</v>
      </c>
      <c r="H123" s="371">
        <f t="shared" si="124"/>
        <v>-10000</v>
      </c>
      <c r="I123" s="388">
        <v>0</v>
      </c>
      <c r="J123" s="394">
        <f t="shared" si="125"/>
        <v>-10000</v>
      </c>
    </row>
    <row r="124" spans="1:10" ht="15">
      <c r="A124" s="390">
        <v>43509</v>
      </c>
      <c r="B124" s="391" t="s">
        <v>275</v>
      </c>
      <c r="C124" s="391">
        <v>6000</v>
      </c>
      <c r="D124" s="391" t="s">
        <v>15</v>
      </c>
      <c r="E124" s="392">
        <v>204</v>
      </c>
      <c r="F124" s="392">
        <v>201.8</v>
      </c>
      <c r="G124" s="388">
        <v>0</v>
      </c>
      <c r="H124" s="371">
        <f t="shared" si="124"/>
        <v>-13199.999999999931</v>
      </c>
      <c r="I124" s="388">
        <v>0</v>
      </c>
      <c r="J124" s="394">
        <f t="shared" si="125"/>
        <v>-13199.999999999931</v>
      </c>
    </row>
    <row r="125" spans="1:10" ht="15">
      <c r="A125" s="390">
        <v>43508</v>
      </c>
      <c r="B125" s="391" t="s">
        <v>262</v>
      </c>
      <c r="C125" s="391">
        <v>800</v>
      </c>
      <c r="D125" s="391" t="s">
        <v>13</v>
      </c>
      <c r="E125" s="392">
        <v>1480</v>
      </c>
      <c r="F125" s="392">
        <v>1461.5</v>
      </c>
      <c r="G125" s="388">
        <v>0</v>
      </c>
      <c r="H125" s="371">
        <f t="shared" si="124"/>
        <v>-14800</v>
      </c>
      <c r="I125" s="388">
        <v>0</v>
      </c>
      <c r="J125" s="394">
        <f t="shared" si="125"/>
        <v>-14800</v>
      </c>
    </row>
    <row r="126" spans="1:10" ht="15">
      <c r="A126" s="390">
        <v>43508</v>
      </c>
      <c r="B126" s="391" t="s">
        <v>265</v>
      </c>
      <c r="C126" s="391">
        <v>1500</v>
      </c>
      <c r="D126" s="391" t="s">
        <v>15</v>
      </c>
      <c r="E126" s="392">
        <v>726</v>
      </c>
      <c r="F126" s="392">
        <v>731</v>
      </c>
      <c r="G126" s="388">
        <v>0</v>
      </c>
      <c r="H126" s="371">
        <f t="shared" si="124"/>
        <v>7500</v>
      </c>
      <c r="I126" s="388">
        <v>0</v>
      </c>
      <c r="J126" s="394">
        <f t="shared" si="125"/>
        <v>7500</v>
      </c>
    </row>
    <row r="127" spans="1:10" s="261" customFormat="1" ht="15">
      <c r="A127" s="395">
        <v>43507</v>
      </c>
      <c r="B127" s="396" t="s">
        <v>215</v>
      </c>
      <c r="C127" s="396">
        <v>2600</v>
      </c>
      <c r="D127" s="396" t="s">
        <v>13</v>
      </c>
      <c r="E127" s="397">
        <v>118.75</v>
      </c>
      <c r="F127" s="397">
        <v>117.25</v>
      </c>
      <c r="G127" s="382">
        <v>115.5</v>
      </c>
      <c r="H127" s="371">
        <f t="shared" si="124"/>
        <v>-3900</v>
      </c>
      <c r="I127" s="383">
        <f>(IF(D127="SHORT",IF(G127="",0,E127-G127),IF(D127="LONG",IF(G127="",0,G127-F127))))*C127</f>
        <v>8450</v>
      </c>
      <c r="J127" s="394">
        <f t="shared" si="125"/>
        <v>4550</v>
      </c>
    </row>
    <row r="128" spans="1:10" s="261" customFormat="1" ht="15">
      <c r="A128" s="390">
        <v>43504</v>
      </c>
      <c r="B128" s="391" t="s">
        <v>275</v>
      </c>
      <c r="C128" s="391">
        <v>6000</v>
      </c>
      <c r="D128" s="391" t="s">
        <v>15</v>
      </c>
      <c r="E128" s="392">
        <v>209</v>
      </c>
      <c r="F128" s="392">
        <v>210.5</v>
      </c>
      <c r="G128" s="388">
        <v>0</v>
      </c>
      <c r="H128" s="371">
        <f t="shared" si="124"/>
        <v>9000</v>
      </c>
      <c r="I128" s="388">
        <v>0</v>
      </c>
      <c r="J128" s="394">
        <f t="shared" si="125"/>
        <v>9000</v>
      </c>
    </row>
    <row r="129" spans="1:11" s="261" customFormat="1" ht="15">
      <c r="A129" s="390">
        <v>43503</v>
      </c>
      <c r="B129" s="391" t="s">
        <v>165</v>
      </c>
      <c r="C129" s="391">
        <v>12400</v>
      </c>
      <c r="D129" s="391" t="s">
        <v>15</v>
      </c>
      <c r="E129" s="392">
        <v>105.15</v>
      </c>
      <c r="F129" s="392">
        <v>106</v>
      </c>
      <c r="G129" s="388">
        <v>0</v>
      </c>
      <c r="H129" s="371">
        <f t="shared" si="124"/>
        <v>10539.999999999929</v>
      </c>
      <c r="I129" s="388">
        <v>0</v>
      </c>
      <c r="J129" s="394">
        <f t="shared" si="125"/>
        <v>10539.999999999929</v>
      </c>
    </row>
    <row r="130" spans="1:11" s="261" customFormat="1" ht="15">
      <c r="A130" s="390">
        <v>43503</v>
      </c>
      <c r="B130" s="391" t="s">
        <v>244</v>
      </c>
      <c r="C130" s="391">
        <v>4000</v>
      </c>
      <c r="D130" s="391" t="s">
        <v>15</v>
      </c>
      <c r="E130" s="392">
        <v>218</v>
      </c>
      <c r="F130" s="392">
        <v>217</v>
      </c>
      <c r="G130" s="388">
        <v>0</v>
      </c>
      <c r="H130" s="371">
        <f t="shared" si="124"/>
        <v>-4000</v>
      </c>
      <c r="I130" s="388">
        <v>0</v>
      </c>
      <c r="J130" s="394">
        <f t="shared" si="125"/>
        <v>-4000</v>
      </c>
    </row>
    <row r="131" spans="1:11" ht="15">
      <c r="A131" s="390">
        <v>43501</v>
      </c>
      <c r="B131" s="391" t="s">
        <v>14</v>
      </c>
      <c r="C131" s="391">
        <v>2000</v>
      </c>
      <c r="D131" s="391" t="s">
        <v>15</v>
      </c>
      <c r="E131" s="392">
        <v>531</v>
      </c>
      <c r="F131" s="392">
        <v>535</v>
      </c>
      <c r="G131" s="388">
        <v>0</v>
      </c>
      <c r="H131" s="371">
        <f t="shared" si="124"/>
        <v>8000</v>
      </c>
      <c r="I131" s="388">
        <v>0</v>
      </c>
      <c r="J131" s="394">
        <f t="shared" ref="J131" si="126">SUM(H131:I131)</f>
        <v>8000</v>
      </c>
    </row>
    <row r="132" spans="1:11" ht="15.75">
      <c r="A132" s="365"/>
      <c r="B132" s="365"/>
      <c r="C132" s="365"/>
      <c r="D132" s="365"/>
      <c r="E132" s="365"/>
      <c r="F132" s="365"/>
      <c r="G132" s="365" t="s">
        <v>282</v>
      </c>
      <c r="H132" s="366">
        <f>SUM(H105:H131)</f>
        <v>59214.99999999984</v>
      </c>
      <c r="I132" s="365"/>
      <c r="J132" s="366">
        <f>SUM(J105:J131)</f>
        <v>125514.9999999999</v>
      </c>
    </row>
    <row r="133" spans="1:11" ht="15.75">
      <c r="A133" s="390"/>
      <c r="B133" s="391"/>
      <c r="C133" s="391"/>
      <c r="D133" s="391"/>
      <c r="E133" s="392"/>
      <c r="F133" s="392"/>
      <c r="G133" s="384"/>
      <c r="H133" s="393"/>
      <c r="I133" s="381"/>
      <c r="J133" s="394"/>
      <c r="K133" s="418">
        <v>0.76</v>
      </c>
    </row>
    <row r="134" spans="1:11" ht="15">
      <c r="A134" s="390"/>
      <c r="B134" s="391"/>
      <c r="C134" s="391"/>
      <c r="D134" s="391"/>
      <c r="E134" s="392"/>
      <c r="F134" s="392"/>
      <c r="G134" s="384"/>
      <c r="H134" s="393"/>
      <c r="I134" s="381"/>
      <c r="J134" s="394"/>
      <c r="K134" s="445" t="s">
        <v>124</v>
      </c>
    </row>
    <row r="135" spans="1:11" ht="15.75">
      <c r="A135" s="375"/>
      <c r="B135" s="376"/>
      <c r="C135" s="376"/>
      <c r="D135" s="376"/>
      <c r="E135" s="377"/>
      <c r="F135" s="380">
        <v>43466</v>
      </c>
      <c r="G135" s="378"/>
      <c r="H135" s="379"/>
      <c r="I135" s="416" t="s">
        <v>296</v>
      </c>
      <c r="J135" s="417"/>
      <c r="K135" s="446"/>
    </row>
    <row r="136" spans="1:11" ht="15">
      <c r="A136" s="451" t="s">
        <v>1</v>
      </c>
      <c r="B136" s="445" t="s">
        <v>116</v>
      </c>
      <c r="C136" s="445" t="s">
        <v>117</v>
      </c>
      <c r="D136" s="445" t="s">
        <v>118</v>
      </c>
      <c r="E136" s="445" t="s">
        <v>119</v>
      </c>
      <c r="F136" s="445" t="s">
        <v>120</v>
      </c>
      <c r="G136" s="445" t="s">
        <v>121</v>
      </c>
      <c r="H136" s="447" t="s">
        <v>122</v>
      </c>
      <c r="I136" s="448"/>
      <c r="J136" s="445" t="s">
        <v>123</v>
      </c>
      <c r="K136" s="394">
        <f t="shared" ref="K136:K175" si="127">SUM(H138:I138)</f>
        <v>-13500</v>
      </c>
    </row>
    <row r="137" spans="1:11" ht="15">
      <c r="A137" s="452"/>
      <c r="B137" s="446"/>
      <c r="C137" s="446"/>
      <c r="D137" s="446"/>
      <c r="E137" s="446"/>
      <c r="F137" s="446"/>
      <c r="G137" s="446"/>
      <c r="H137" s="449"/>
      <c r="I137" s="450"/>
      <c r="J137" s="446"/>
      <c r="K137" s="394">
        <f t="shared" si="127"/>
        <v>11040.000000000146</v>
      </c>
    </row>
    <row r="138" spans="1:11" ht="15">
      <c r="A138" s="390">
        <v>43496</v>
      </c>
      <c r="B138" s="391" t="s">
        <v>145</v>
      </c>
      <c r="C138" s="391">
        <v>9000</v>
      </c>
      <c r="D138" s="391" t="s">
        <v>15</v>
      </c>
      <c r="E138" s="392">
        <v>86</v>
      </c>
      <c r="F138" s="392">
        <v>84.5</v>
      </c>
      <c r="G138" s="384"/>
      <c r="H138" s="393">
        <f t="shared" ref="H138:H177" si="128">(IF(D138="SHORT",E138-F138,IF(D138="LONG",F138-E138)))*C138</f>
        <v>-13500</v>
      </c>
      <c r="I138" s="381"/>
      <c r="J138" s="400">
        <f t="shared" ref="J138:J177" si="129">(H138+I138)/C138</f>
        <v>-1.5</v>
      </c>
      <c r="K138" s="394">
        <f t="shared" si="127"/>
        <v>13300.00000000004</v>
      </c>
    </row>
    <row r="139" spans="1:11" ht="15">
      <c r="A139" s="390">
        <v>43496</v>
      </c>
      <c r="B139" s="391" t="s">
        <v>169</v>
      </c>
      <c r="C139" s="391">
        <v>3200</v>
      </c>
      <c r="D139" s="391" t="s">
        <v>15</v>
      </c>
      <c r="E139" s="392">
        <v>276.64999999999998</v>
      </c>
      <c r="F139" s="392">
        <v>280.10000000000002</v>
      </c>
      <c r="G139" s="384"/>
      <c r="H139" s="393">
        <f t="shared" si="128"/>
        <v>11040.000000000146</v>
      </c>
      <c r="I139" s="381"/>
      <c r="J139" s="400">
        <f t="shared" si="129"/>
        <v>3.4500000000000455</v>
      </c>
      <c r="K139" s="394">
        <f t="shared" si="127"/>
        <v>9800.00000000004</v>
      </c>
    </row>
    <row r="140" spans="1:11" ht="15">
      <c r="A140" s="390">
        <v>43496</v>
      </c>
      <c r="B140" s="391" t="s">
        <v>49</v>
      </c>
      <c r="C140" s="391">
        <v>14000</v>
      </c>
      <c r="D140" s="391" t="s">
        <v>15</v>
      </c>
      <c r="E140" s="392">
        <v>76.599999999999994</v>
      </c>
      <c r="F140" s="392">
        <v>77.55</v>
      </c>
      <c r="G140" s="384"/>
      <c r="H140" s="393">
        <f t="shared" si="128"/>
        <v>13300.00000000004</v>
      </c>
      <c r="I140" s="381"/>
      <c r="J140" s="400">
        <f t="shared" si="129"/>
        <v>0.95000000000000284</v>
      </c>
      <c r="K140" s="399">
        <f t="shared" si="127"/>
        <v>22000</v>
      </c>
    </row>
    <row r="141" spans="1:11" ht="15">
      <c r="A141" s="390">
        <v>43495</v>
      </c>
      <c r="B141" s="391" t="s">
        <v>270</v>
      </c>
      <c r="C141" s="391">
        <v>14000</v>
      </c>
      <c r="D141" s="391" t="s">
        <v>15</v>
      </c>
      <c r="E141" s="392">
        <v>81</v>
      </c>
      <c r="F141" s="392">
        <v>81.7</v>
      </c>
      <c r="G141" s="384"/>
      <c r="H141" s="393">
        <f t="shared" si="128"/>
        <v>9800.00000000004</v>
      </c>
      <c r="I141" s="381"/>
      <c r="J141" s="400">
        <f t="shared" si="129"/>
        <v>0.70000000000000284</v>
      </c>
      <c r="K141" s="394">
        <f t="shared" si="127"/>
        <v>-1470.0000000000955</v>
      </c>
    </row>
    <row r="142" spans="1:11" ht="15">
      <c r="A142" s="395">
        <v>43495</v>
      </c>
      <c r="B142" s="396" t="s">
        <v>127</v>
      </c>
      <c r="C142" s="396">
        <v>1000</v>
      </c>
      <c r="D142" s="396" t="s">
        <v>15</v>
      </c>
      <c r="E142" s="397">
        <v>1190</v>
      </c>
      <c r="F142" s="397">
        <v>1202</v>
      </c>
      <c r="G142" s="382">
        <v>1212</v>
      </c>
      <c r="H142" s="398">
        <f t="shared" si="128"/>
        <v>12000</v>
      </c>
      <c r="I142" s="383">
        <f>(IF(D142="SHORT",IF(G142="",0,E142-G142),IF(D142="LONG",IF(G142="",0,G142-F142))))*C142</f>
        <v>10000</v>
      </c>
      <c r="J142" s="401">
        <f t="shared" si="129"/>
        <v>22</v>
      </c>
      <c r="K142" s="394">
        <f t="shared" si="127"/>
        <v>11824.999999999874</v>
      </c>
    </row>
    <row r="143" spans="1:11" ht="15">
      <c r="A143" s="390">
        <v>43495</v>
      </c>
      <c r="B143" s="391" t="s">
        <v>242</v>
      </c>
      <c r="C143" s="391">
        <v>1400</v>
      </c>
      <c r="D143" s="391" t="s">
        <v>15</v>
      </c>
      <c r="E143" s="392">
        <v>753.2</v>
      </c>
      <c r="F143" s="392">
        <v>752.15</v>
      </c>
      <c r="G143" s="384"/>
      <c r="H143" s="393">
        <f t="shared" si="128"/>
        <v>-1470.0000000000955</v>
      </c>
      <c r="I143" s="381"/>
      <c r="J143" s="400">
        <f t="shared" si="129"/>
        <v>-1.0500000000000682</v>
      </c>
      <c r="K143" s="394">
        <f t="shared" si="127"/>
        <v>13200.000000000102</v>
      </c>
    </row>
    <row r="144" spans="1:11" ht="15">
      <c r="A144" s="390">
        <v>43489</v>
      </c>
      <c r="B144" s="391" t="s">
        <v>239</v>
      </c>
      <c r="C144" s="391">
        <v>5500</v>
      </c>
      <c r="D144" s="391" t="s">
        <v>13</v>
      </c>
      <c r="E144" s="392">
        <v>284.89999999999998</v>
      </c>
      <c r="F144" s="392">
        <v>282.75</v>
      </c>
      <c r="G144" s="384"/>
      <c r="H144" s="393">
        <f t="shared" si="128"/>
        <v>11824.999999999874</v>
      </c>
      <c r="I144" s="381"/>
      <c r="J144" s="400">
        <f t="shared" si="129"/>
        <v>2.1499999999999773</v>
      </c>
      <c r="K144" s="394">
        <f t="shared" si="127"/>
        <v>11400</v>
      </c>
    </row>
    <row r="145" spans="1:11" ht="15">
      <c r="A145" s="390">
        <v>43489</v>
      </c>
      <c r="B145" s="391" t="s">
        <v>274</v>
      </c>
      <c r="C145" s="391">
        <v>24000</v>
      </c>
      <c r="D145" s="391" t="s">
        <v>13</v>
      </c>
      <c r="E145" s="392">
        <v>47.35</v>
      </c>
      <c r="F145" s="392">
        <v>46.8</v>
      </c>
      <c r="G145" s="384"/>
      <c r="H145" s="393">
        <f t="shared" si="128"/>
        <v>13200.000000000102</v>
      </c>
      <c r="I145" s="381"/>
      <c r="J145" s="400">
        <f t="shared" si="129"/>
        <v>0.55000000000000426</v>
      </c>
      <c r="K145" s="394">
        <f t="shared" si="127"/>
        <v>2159.9999999998772</v>
      </c>
    </row>
    <row r="146" spans="1:11" ht="15">
      <c r="A146" s="390">
        <v>43488</v>
      </c>
      <c r="B146" s="391" t="s">
        <v>196</v>
      </c>
      <c r="C146" s="391">
        <v>5700</v>
      </c>
      <c r="D146" s="391" t="s">
        <v>13</v>
      </c>
      <c r="E146" s="392">
        <v>160.19999999999999</v>
      </c>
      <c r="F146" s="392">
        <v>158.19999999999999</v>
      </c>
      <c r="G146" s="384"/>
      <c r="H146" s="393">
        <f t="shared" si="128"/>
        <v>11400</v>
      </c>
      <c r="I146" s="381"/>
      <c r="J146" s="400">
        <f t="shared" si="129"/>
        <v>2</v>
      </c>
      <c r="K146" s="394">
        <f t="shared" si="127"/>
        <v>-6985.0000000001501</v>
      </c>
    </row>
    <row r="147" spans="1:11" ht="15">
      <c r="A147" s="390">
        <v>43487</v>
      </c>
      <c r="B147" s="391" t="s">
        <v>172</v>
      </c>
      <c r="C147" s="391">
        <v>3600</v>
      </c>
      <c r="D147" s="391" t="s">
        <v>13</v>
      </c>
      <c r="E147" s="392">
        <v>354.9</v>
      </c>
      <c r="F147" s="392">
        <v>354.3</v>
      </c>
      <c r="G147" s="384"/>
      <c r="H147" s="393">
        <f t="shared" si="128"/>
        <v>2159.9999999998772</v>
      </c>
      <c r="I147" s="381"/>
      <c r="J147" s="400">
        <f t="shared" si="129"/>
        <v>0.59999999999996589</v>
      </c>
      <c r="K147" s="399">
        <f t="shared" si="127"/>
        <v>35460.000000000218</v>
      </c>
    </row>
    <row r="148" spans="1:11" ht="15">
      <c r="A148" s="390">
        <v>43487</v>
      </c>
      <c r="B148" s="391" t="s">
        <v>221</v>
      </c>
      <c r="C148" s="391">
        <v>1100</v>
      </c>
      <c r="D148" s="391" t="s">
        <v>15</v>
      </c>
      <c r="E148" s="392">
        <v>1153.6500000000001</v>
      </c>
      <c r="F148" s="392">
        <v>1147.3</v>
      </c>
      <c r="G148" s="384"/>
      <c r="H148" s="393">
        <f t="shared" si="128"/>
        <v>-6985.0000000001501</v>
      </c>
      <c r="I148" s="381"/>
      <c r="J148" s="400">
        <f t="shared" si="129"/>
        <v>-6.3500000000001364</v>
      </c>
      <c r="K148" s="394">
        <f t="shared" si="127"/>
        <v>12300.000000000069</v>
      </c>
    </row>
    <row r="149" spans="1:11" ht="15">
      <c r="A149" s="395">
        <v>43486</v>
      </c>
      <c r="B149" s="396" t="s">
        <v>131</v>
      </c>
      <c r="C149" s="396">
        <v>1200</v>
      </c>
      <c r="D149" s="396" t="s">
        <v>15</v>
      </c>
      <c r="E149" s="397">
        <v>1066.5999999999999</v>
      </c>
      <c r="F149" s="397">
        <v>1079.95</v>
      </c>
      <c r="G149" s="382">
        <v>1096.1500000000001</v>
      </c>
      <c r="H149" s="398">
        <f t="shared" si="128"/>
        <v>16020.000000000164</v>
      </c>
      <c r="I149" s="383">
        <f>(IF(D149="SHORT",IF(G149="",0,E149-G149),IF(D149="LONG",IF(G149="",0,G149-F149))))*C149</f>
        <v>19440.000000000055</v>
      </c>
      <c r="J149" s="401">
        <f t="shared" si="129"/>
        <v>29.550000000000182</v>
      </c>
      <c r="K149" s="394">
        <f t="shared" si="127"/>
        <v>10500</v>
      </c>
    </row>
    <row r="150" spans="1:11" ht="15">
      <c r="A150" s="390">
        <v>43486</v>
      </c>
      <c r="B150" s="391" t="s">
        <v>142</v>
      </c>
      <c r="C150" s="391">
        <v>3000</v>
      </c>
      <c r="D150" s="391" t="s">
        <v>15</v>
      </c>
      <c r="E150" s="392">
        <v>328.7</v>
      </c>
      <c r="F150" s="392">
        <v>332.8</v>
      </c>
      <c r="G150" s="384"/>
      <c r="H150" s="393">
        <f t="shared" si="128"/>
        <v>12300.000000000069</v>
      </c>
      <c r="I150" s="381"/>
      <c r="J150" s="400">
        <f t="shared" si="129"/>
        <v>4.1000000000000227</v>
      </c>
      <c r="K150" s="394">
        <f t="shared" si="127"/>
        <v>5775.0000000000628</v>
      </c>
    </row>
    <row r="151" spans="1:11" ht="15">
      <c r="A151" s="390">
        <v>43483</v>
      </c>
      <c r="B151" s="391" t="s">
        <v>162</v>
      </c>
      <c r="C151" s="391">
        <v>3000</v>
      </c>
      <c r="D151" s="391" t="s">
        <v>13</v>
      </c>
      <c r="E151" s="392">
        <v>289.25</v>
      </c>
      <c r="F151" s="392">
        <v>285.75</v>
      </c>
      <c r="G151" s="384"/>
      <c r="H151" s="393">
        <f t="shared" si="128"/>
        <v>10500</v>
      </c>
      <c r="I151" s="381"/>
      <c r="J151" s="400">
        <f t="shared" si="129"/>
        <v>3.5</v>
      </c>
      <c r="K151" s="394">
        <f t="shared" si="127"/>
        <v>19800.000000000069</v>
      </c>
    </row>
    <row r="152" spans="1:11" ht="15">
      <c r="A152" s="390">
        <v>43483</v>
      </c>
      <c r="B152" s="391" t="s">
        <v>239</v>
      </c>
      <c r="C152" s="391">
        <v>5500</v>
      </c>
      <c r="D152" s="391" t="s">
        <v>13</v>
      </c>
      <c r="E152" s="392">
        <v>282.25</v>
      </c>
      <c r="F152" s="392">
        <v>281.2</v>
      </c>
      <c r="G152" s="384"/>
      <c r="H152" s="393">
        <f t="shared" si="128"/>
        <v>5775.0000000000628</v>
      </c>
      <c r="I152" s="381"/>
      <c r="J152" s="400">
        <f t="shared" si="129"/>
        <v>1.0500000000000114</v>
      </c>
      <c r="K152" s="394">
        <f t="shared" si="127"/>
        <v>13050.000000000069</v>
      </c>
    </row>
    <row r="153" spans="1:11" ht="15">
      <c r="A153" s="390">
        <v>43482</v>
      </c>
      <c r="B153" s="391" t="s">
        <v>273</v>
      </c>
      <c r="C153" s="391">
        <v>6000</v>
      </c>
      <c r="D153" s="391" t="s">
        <v>13</v>
      </c>
      <c r="E153" s="392">
        <v>263.60000000000002</v>
      </c>
      <c r="F153" s="392">
        <v>260.3</v>
      </c>
      <c r="G153" s="384"/>
      <c r="H153" s="393">
        <f t="shared" si="128"/>
        <v>19800.000000000069</v>
      </c>
      <c r="I153" s="381"/>
      <c r="J153" s="400">
        <f t="shared" si="129"/>
        <v>3.3000000000000114</v>
      </c>
      <c r="K153" s="394">
        <f t="shared" si="127"/>
        <v>-10230.000000000075</v>
      </c>
    </row>
    <row r="154" spans="1:11" ht="15">
      <c r="A154" s="390">
        <v>43482</v>
      </c>
      <c r="B154" s="391" t="s">
        <v>235</v>
      </c>
      <c r="C154" s="391">
        <v>3000</v>
      </c>
      <c r="D154" s="391" t="s">
        <v>13</v>
      </c>
      <c r="E154" s="392">
        <v>349.35</v>
      </c>
      <c r="F154" s="392">
        <v>345</v>
      </c>
      <c r="G154" s="384"/>
      <c r="H154" s="393">
        <f t="shared" si="128"/>
        <v>13050.000000000069</v>
      </c>
      <c r="I154" s="381"/>
      <c r="J154" s="400">
        <f t="shared" si="129"/>
        <v>4.3500000000000227</v>
      </c>
      <c r="K154" s="394">
        <f t="shared" si="127"/>
        <v>2599.9999999999091</v>
      </c>
    </row>
    <row r="155" spans="1:11" ht="15">
      <c r="A155" s="390">
        <v>43482</v>
      </c>
      <c r="B155" s="391" t="s">
        <v>272</v>
      </c>
      <c r="C155" s="391">
        <v>2200</v>
      </c>
      <c r="D155" s="391" t="s">
        <v>13</v>
      </c>
      <c r="E155" s="392">
        <v>489.9</v>
      </c>
      <c r="F155" s="392">
        <v>494.55</v>
      </c>
      <c r="G155" s="384"/>
      <c r="H155" s="393">
        <f t="shared" si="128"/>
        <v>-10230.000000000075</v>
      </c>
      <c r="I155" s="381"/>
      <c r="J155" s="400">
        <f t="shared" si="129"/>
        <v>-4.6500000000000341</v>
      </c>
      <c r="K155" s="394">
        <f t="shared" si="127"/>
        <v>15240.000000000055</v>
      </c>
    </row>
    <row r="156" spans="1:11" ht="15">
      <c r="A156" s="390">
        <v>43481</v>
      </c>
      <c r="B156" s="391" t="s">
        <v>17</v>
      </c>
      <c r="C156" s="391">
        <v>2000</v>
      </c>
      <c r="D156" s="391" t="s">
        <v>15</v>
      </c>
      <c r="E156" s="392">
        <v>537.70000000000005</v>
      </c>
      <c r="F156" s="392">
        <v>539</v>
      </c>
      <c r="G156" s="384"/>
      <c r="H156" s="393">
        <f t="shared" si="128"/>
        <v>2599.9999999999091</v>
      </c>
      <c r="I156" s="381"/>
      <c r="J156" s="400">
        <f t="shared" si="129"/>
        <v>1.2999999999999545</v>
      </c>
      <c r="K156" s="394">
        <f t="shared" si="127"/>
        <v>9000</v>
      </c>
    </row>
    <row r="157" spans="1:11" ht="15">
      <c r="A157" s="390">
        <v>43481</v>
      </c>
      <c r="B157" s="391" t="s">
        <v>12</v>
      </c>
      <c r="C157" s="391">
        <v>2400</v>
      </c>
      <c r="D157" s="391" t="s">
        <v>15</v>
      </c>
      <c r="E157" s="392">
        <v>764.65</v>
      </c>
      <c r="F157" s="392">
        <v>771</v>
      </c>
      <c r="G157" s="384"/>
      <c r="H157" s="393">
        <f t="shared" si="128"/>
        <v>15240.000000000055</v>
      </c>
      <c r="I157" s="381"/>
      <c r="J157" s="400">
        <f t="shared" si="129"/>
        <v>6.3500000000000227</v>
      </c>
      <c r="K157" s="399">
        <f t="shared" si="127"/>
        <v>42720.00000000016</v>
      </c>
    </row>
    <row r="158" spans="1:11" ht="15">
      <c r="A158" s="390">
        <v>43480</v>
      </c>
      <c r="B158" s="391" t="s">
        <v>251</v>
      </c>
      <c r="C158" s="391">
        <v>4000</v>
      </c>
      <c r="D158" s="391" t="s">
        <v>15</v>
      </c>
      <c r="E158" s="392">
        <v>183.5</v>
      </c>
      <c r="F158" s="392">
        <v>185.75</v>
      </c>
      <c r="G158" s="384"/>
      <c r="H158" s="393">
        <f t="shared" si="128"/>
        <v>9000</v>
      </c>
      <c r="I158" s="381"/>
      <c r="J158" s="400">
        <f t="shared" si="129"/>
        <v>2.25</v>
      </c>
      <c r="K158" s="394">
        <f t="shared" si="127"/>
        <v>-11759.999999999967</v>
      </c>
    </row>
    <row r="159" spans="1:11" ht="15">
      <c r="A159" s="395">
        <v>43480</v>
      </c>
      <c r="B159" s="396" t="s">
        <v>218</v>
      </c>
      <c r="C159" s="396">
        <v>4800</v>
      </c>
      <c r="D159" s="396" t="s">
        <v>15</v>
      </c>
      <c r="E159" s="397">
        <v>321.14999999999998</v>
      </c>
      <c r="F159" s="397">
        <v>325.14999999999998</v>
      </c>
      <c r="G159" s="382">
        <v>330.05</v>
      </c>
      <c r="H159" s="398">
        <f t="shared" si="128"/>
        <v>19200</v>
      </c>
      <c r="I159" s="383">
        <f>(IF(D159="SHORT",IF(G159="",0,E159-G159),IF(D159="LONG",IF(G159="",0,G159-F159))))*C159</f>
        <v>23520.000000000164</v>
      </c>
      <c r="J159" s="401">
        <f t="shared" si="129"/>
        <v>8.9000000000000341</v>
      </c>
      <c r="K159" s="399">
        <f t="shared" si="127"/>
        <v>55439.999999999782</v>
      </c>
    </row>
    <row r="160" spans="1:11" ht="15">
      <c r="A160" s="390">
        <v>43479</v>
      </c>
      <c r="B160" s="391" t="s">
        <v>111</v>
      </c>
      <c r="C160" s="391">
        <v>1400</v>
      </c>
      <c r="D160" s="391" t="s">
        <v>13</v>
      </c>
      <c r="E160" s="392">
        <v>838.6</v>
      </c>
      <c r="F160" s="392">
        <v>847</v>
      </c>
      <c r="G160" s="384"/>
      <c r="H160" s="393">
        <f t="shared" si="128"/>
        <v>-11759.999999999967</v>
      </c>
      <c r="I160" s="381"/>
      <c r="J160" s="400">
        <f t="shared" si="129"/>
        <v>-8.3999999999999773</v>
      </c>
      <c r="K160" s="394">
        <f t="shared" si="127"/>
        <v>3119.9999999998909</v>
      </c>
    </row>
    <row r="161" spans="1:11" ht="15">
      <c r="A161" s="395">
        <v>43476</v>
      </c>
      <c r="B161" s="396" t="s">
        <v>194</v>
      </c>
      <c r="C161" s="396">
        <v>1600</v>
      </c>
      <c r="D161" s="396" t="s">
        <v>13</v>
      </c>
      <c r="E161" s="397">
        <v>891.4</v>
      </c>
      <c r="F161" s="397">
        <v>880.7</v>
      </c>
      <c r="G161" s="382">
        <v>867.45</v>
      </c>
      <c r="H161" s="398">
        <f t="shared" si="128"/>
        <v>17119.999999999891</v>
      </c>
      <c r="I161" s="383">
        <f>(IF(D161="SHORT",IF(G161="",0,E161-G161),IF(D161="LONG",IF(G161="",0,G161-F161))))*C161</f>
        <v>38319.999999999891</v>
      </c>
      <c r="J161" s="401">
        <f t="shared" si="129"/>
        <v>34.649999999999864</v>
      </c>
      <c r="K161" s="394">
        <f t="shared" si="127"/>
        <v>13600.000000000136</v>
      </c>
    </row>
    <row r="162" spans="1:11" ht="15">
      <c r="A162" s="390">
        <v>43475</v>
      </c>
      <c r="B162" s="391" t="s">
        <v>109</v>
      </c>
      <c r="C162" s="391">
        <v>2400</v>
      </c>
      <c r="D162" s="391" t="s">
        <v>13</v>
      </c>
      <c r="E162" s="392">
        <v>455.65</v>
      </c>
      <c r="F162" s="392">
        <v>454.35</v>
      </c>
      <c r="G162" s="384"/>
      <c r="H162" s="393">
        <f t="shared" si="128"/>
        <v>3119.9999999998909</v>
      </c>
      <c r="I162" s="381"/>
      <c r="J162" s="400">
        <f t="shared" si="129"/>
        <v>1.2999999999999545</v>
      </c>
      <c r="K162" s="394">
        <f t="shared" si="127"/>
        <v>-15359.999999999945</v>
      </c>
    </row>
    <row r="163" spans="1:11" ht="15">
      <c r="A163" s="390">
        <v>43475</v>
      </c>
      <c r="B163" s="391" t="s">
        <v>271</v>
      </c>
      <c r="C163" s="391">
        <v>2000</v>
      </c>
      <c r="D163" s="391" t="s">
        <v>13</v>
      </c>
      <c r="E163" s="392">
        <v>540.85</v>
      </c>
      <c r="F163" s="392">
        <v>534.04999999999995</v>
      </c>
      <c r="G163" s="384"/>
      <c r="H163" s="393">
        <f t="shared" si="128"/>
        <v>13600.000000000136</v>
      </c>
      <c r="I163" s="381"/>
      <c r="J163" s="400">
        <f t="shared" si="129"/>
        <v>6.8000000000000682</v>
      </c>
      <c r="K163" s="394">
        <f t="shared" si="127"/>
        <v>-15119.999999999891</v>
      </c>
    </row>
    <row r="164" spans="1:11" ht="15">
      <c r="A164" s="390">
        <v>43475</v>
      </c>
      <c r="B164" s="391" t="s">
        <v>91</v>
      </c>
      <c r="C164" s="391">
        <v>2400</v>
      </c>
      <c r="D164" s="391" t="s">
        <v>13</v>
      </c>
      <c r="E164" s="392">
        <v>674.4</v>
      </c>
      <c r="F164" s="392">
        <v>680.8</v>
      </c>
      <c r="G164" s="384"/>
      <c r="H164" s="393">
        <f t="shared" si="128"/>
        <v>-15359.999999999945</v>
      </c>
      <c r="I164" s="381"/>
      <c r="J164" s="400">
        <f t="shared" si="129"/>
        <v>-6.3999999999999773</v>
      </c>
      <c r="K164" s="394">
        <f t="shared" si="127"/>
        <v>14689.999999999942</v>
      </c>
    </row>
    <row r="165" spans="1:11" ht="15">
      <c r="A165" s="390">
        <v>43475</v>
      </c>
      <c r="B165" s="391" t="s">
        <v>255</v>
      </c>
      <c r="C165" s="391">
        <v>2400</v>
      </c>
      <c r="D165" s="391" t="s">
        <v>13</v>
      </c>
      <c r="E165" s="392">
        <v>660.5</v>
      </c>
      <c r="F165" s="392">
        <v>666.8</v>
      </c>
      <c r="G165" s="384"/>
      <c r="H165" s="393">
        <f t="shared" si="128"/>
        <v>-15119.999999999891</v>
      </c>
      <c r="I165" s="381"/>
      <c r="J165" s="400">
        <f t="shared" si="129"/>
        <v>-6.2999999999999545</v>
      </c>
      <c r="K165" s="394">
        <f t="shared" si="127"/>
        <v>-15119.999999999891</v>
      </c>
    </row>
    <row r="166" spans="1:11" ht="15">
      <c r="A166" s="390">
        <v>43474</v>
      </c>
      <c r="B166" s="391" t="s">
        <v>99</v>
      </c>
      <c r="C166" s="391">
        <v>2600</v>
      </c>
      <c r="D166" s="391" t="s">
        <v>15</v>
      </c>
      <c r="E166" s="392">
        <v>453.6</v>
      </c>
      <c r="F166" s="392">
        <v>459.25</v>
      </c>
      <c r="G166" s="384"/>
      <c r="H166" s="393">
        <f t="shared" si="128"/>
        <v>14689.999999999942</v>
      </c>
      <c r="I166" s="381"/>
      <c r="J166" s="400">
        <f t="shared" si="129"/>
        <v>5.6499999999999773</v>
      </c>
      <c r="K166" s="399">
        <f t="shared" si="127"/>
        <v>35000</v>
      </c>
    </row>
    <row r="167" spans="1:11" ht="15">
      <c r="A167" s="390">
        <v>43474</v>
      </c>
      <c r="B167" s="391" t="s">
        <v>218</v>
      </c>
      <c r="C167" s="391">
        <v>4800</v>
      </c>
      <c r="D167" s="391" t="s">
        <v>15</v>
      </c>
      <c r="E167" s="392">
        <v>329.2</v>
      </c>
      <c r="F167" s="392">
        <v>326.05</v>
      </c>
      <c r="G167" s="384"/>
      <c r="H167" s="393">
        <f t="shared" si="128"/>
        <v>-15119.999999999891</v>
      </c>
      <c r="I167" s="381"/>
      <c r="J167" s="400">
        <f t="shared" si="129"/>
        <v>-3.1499999999999773</v>
      </c>
      <c r="K167" s="394">
        <f t="shared" si="127"/>
        <v>15600</v>
      </c>
    </row>
    <row r="168" spans="1:11" ht="15">
      <c r="A168" s="395">
        <v>43473</v>
      </c>
      <c r="B168" s="396" t="s">
        <v>270</v>
      </c>
      <c r="C168" s="396">
        <v>14000</v>
      </c>
      <c r="D168" s="396" t="s">
        <v>15</v>
      </c>
      <c r="E168" s="397">
        <v>91.85</v>
      </c>
      <c r="F168" s="397">
        <v>92.95</v>
      </c>
      <c r="G168" s="382">
        <v>94.35</v>
      </c>
      <c r="H168" s="398">
        <f t="shared" si="128"/>
        <v>15400.00000000012</v>
      </c>
      <c r="I168" s="383">
        <f>(IF(D168="SHORT",IF(G168="",0,E168-G168),IF(D168="LONG",IF(G168="",0,G168-F168))))*C168</f>
        <v>19599.99999999988</v>
      </c>
      <c r="J168" s="401">
        <f t="shared" si="129"/>
        <v>2.5</v>
      </c>
      <c r="K168" s="394">
        <f t="shared" si="127"/>
        <v>-14400.000000000035</v>
      </c>
    </row>
    <row r="169" spans="1:11" ht="15">
      <c r="A169" s="390">
        <v>43472</v>
      </c>
      <c r="B169" s="391" t="s">
        <v>91</v>
      </c>
      <c r="C169" s="391">
        <v>2400</v>
      </c>
      <c r="D169" s="391" t="s">
        <v>15</v>
      </c>
      <c r="E169" s="392">
        <v>667.85</v>
      </c>
      <c r="F169" s="392">
        <v>674.35</v>
      </c>
      <c r="G169" s="384"/>
      <c r="H169" s="393">
        <f t="shared" si="128"/>
        <v>15600</v>
      </c>
      <c r="I169" s="381"/>
      <c r="J169" s="400">
        <f t="shared" si="129"/>
        <v>6.5</v>
      </c>
      <c r="K169" s="394">
        <f t="shared" si="127"/>
        <v>3000</v>
      </c>
    </row>
    <row r="170" spans="1:11" ht="15">
      <c r="A170" s="390">
        <v>43469</v>
      </c>
      <c r="B170" s="391" t="s">
        <v>150</v>
      </c>
      <c r="C170" s="391">
        <v>12000</v>
      </c>
      <c r="D170" s="391" t="s">
        <v>13</v>
      </c>
      <c r="E170" s="392">
        <v>120.5</v>
      </c>
      <c r="F170" s="392">
        <v>121.7</v>
      </c>
      <c r="G170" s="384"/>
      <c r="H170" s="393">
        <f t="shared" si="128"/>
        <v>-14400.000000000035</v>
      </c>
      <c r="I170" s="381"/>
      <c r="J170" s="400">
        <f t="shared" si="129"/>
        <v>-1.2000000000000028</v>
      </c>
      <c r="K170" s="394">
        <f t="shared" si="127"/>
        <v>3639.9999999999409</v>
      </c>
    </row>
    <row r="171" spans="1:11" ht="15">
      <c r="A171" s="390">
        <v>43469</v>
      </c>
      <c r="B171" s="391" t="s">
        <v>148</v>
      </c>
      <c r="C171" s="391">
        <v>4000</v>
      </c>
      <c r="D171" s="391" t="s">
        <v>15</v>
      </c>
      <c r="E171" s="392">
        <v>259.89999999999998</v>
      </c>
      <c r="F171" s="392">
        <v>260.64999999999998</v>
      </c>
      <c r="G171" s="384"/>
      <c r="H171" s="393">
        <f t="shared" si="128"/>
        <v>3000</v>
      </c>
      <c r="I171" s="381"/>
      <c r="J171" s="400">
        <f t="shared" si="129"/>
        <v>0.75</v>
      </c>
      <c r="K171" s="394">
        <f t="shared" si="127"/>
        <v>11659.9999999999</v>
      </c>
    </row>
    <row r="172" spans="1:11" ht="15">
      <c r="A172" s="390">
        <v>43468</v>
      </c>
      <c r="B172" s="391" t="s">
        <v>157</v>
      </c>
      <c r="C172" s="391">
        <v>5200</v>
      </c>
      <c r="D172" s="391" t="s">
        <v>13</v>
      </c>
      <c r="E172" s="392">
        <v>380</v>
      </c>
      <c r="F172" s="392">
        <v>379.3</v>
      </c>
      <c r="G172" s="384"/>
      <c r="H172" s="393">
        <f t="shared" si="128"/>
        <v>3639.9999999999409</v>
      </c>
      <c r="I172" s="381"/>
      <c r="J172" s="400">
        <f t="shared" si="129"/>
        <v>0.69999999999998863</v>
      </c>
      <c r="K172" s="394">
        <f t="shared" si="127"/>
        <v>7425.0000000000255</v>
      </c>
    </row>
    <row r="173" spans="1:11" ht="15">
      <c r="A173" s="390">
        <v>43468</v>
      </c>
      <c r="B173" s="391" t="s">
        <v>269</v>
      </c>
      <c r="C173" s="391">
        <v>2200</v>
      </c>
      <c r="D173" s="391" t="s">
        <v>13</v>
      </c>
      <c r="E173" s="392">
        <v>439.65</v>
      </c>
      <c r="F173" s="392">
        <v>434.35</v>
      </c>
      <c r="G173" s="384"/>
      <c r="H173" s="393">
        <f t="shared" si="128"/>
        <v>11659.9999999999</v>
      </c>
      <c r="I173" s="381"/>
      <c r="J173" s="400">
        <f t="shared" si="129"/>
        <v>5.2999999999999545</v>
      </c>
      <c r="K173" s="394">
        <f t="shared" si="127"/>
        <v>1750</v>
      </c>
    </row>
    <row r="174" spans="1:11" s="261" customFormat="1" ht="15">
      <c r="A174" s="390">
        <v>43467</v>
      </c>
      <c r="B174" s="391" t="s">
        <v>236</v>
      </c>
      <c r="C174" s="391">
        <v>4500</v>
      </c>
      <c r="D174" s="391" t="s">
        <v>15</v>
      </c>
      <c r="E174" s="392">
        <v>158.35</v>
      </c>
      <c r="F174" s="392">
        <v>160</v>
      </c>
      <c r="G174" s="384"/>
      <c r="H174" s="393">
        <f t="shared" si="128"/>
        <v>7425.0000000000255</v>
      </c>
      <c r="I174" s="381"/>
      <c r="J174" s="400">
        <f t="shared" si="129"/>
        <v>1.6500000000000057</v>
      </c>
      <c r="K174" s="394">
        <f t="shared" si="127"/>
        <v>15359.999999999945</v>
      </c>
    </row>
    <row r="175" spans="1:11" ht="15">
      <c r="A175" s="390">
        <v>43467</v>
      </c>
      <c r="B175" s="391" t="s">
        <v>203</v>
      </c>
      <c r="C175" s="391">
        <v>3500</v>
      </c>
      <c r="D175" s="391" t="s">
        <v>13</v>
      </c>
      <c r="E175" s="392">
        <v>186.1</v>
      </c>
      <c r="F175" s="392">
        <v>185.6</v>
      </c>
      <c r="G175" s="384"/>
      <c r="H175" s="393">
        <f t="shared" si="128"/>
        <v>1750</v>
      </c>
      <c r="I175" s="381"/>
      <c r="J175" s="400">
        <f t="shared" si="129"/>
        <v>0.5</v>
      </c>
      <c r="K175" s="399">
        <f t="shared" si="127"/>
        <v>41030.000000000073</v>
      </c>
    </row>
    <row r="176" spans="1:11" ht="15">
      <c r="A176" s="390">
        <v>43466</v>
      </c>
      <c r="B176" s="391" t="s">
        <v>268</v>
      </c>
      <c r="C176" s="391">
        <v>2400</v>
      </c>
      <c r="D176" s="391" t="s">
        <v>13</v>
      </c>
      <c r="E176" s="392">
        <v>628.35</v>
      </c>
      <c r="F176" s="392">
        <v>621.95000000000005</v>
      </c>
      <c r="G176" s="384"/>
      <c r="H176" s="393">
        <f t="shared" si="128"/>
        <v>15359.999999999945</v>
      </c>
      <c r="I176" s="381"/>
      <c r="J176" s="400">
        <f t="shared" si="129"/>
        <v>6.3999999999999773</v>
      </c>
    </row>
    <row r="177" spans="1:11" ht="15">
      <c r="A177" s="395">
        <v>43466</v>
      </c>
      <c r="B177" s="396" t="s">
        <v>159</v>
      </c>
      <c r="C177" s="396">
        <v>2200</v>
      </c>
      <c r="D177" s="396" t="s">
        <v>13</v>
      </c>
      <c r="E177" s="397">
        <v>469</v>
      </c>
      <c r="F177" s="397">
        <v>463.15</v>
      </c>
      <c r="G177" s="382">
        <v>456.2</v>
      </c>
      <c r="H177" s="398">
        <f t="shared" si="128"/>
        <v>12870.000000000051</v>
      </c>
      <c r="I177" s="383">
        <f>(IF(D177="SHORT",IF(G177="",0,E177-G177),IF(D177="LONG",IF(G177="",0,G177-F177))))*C177</f>
        <v>28160.000000000025</v>
      </c>
      <c r="J177" s="401">
        <f t="shared" si="129"/>
        <v>18.650000000000034</v>
      </c>
      <c r="K177" s="365">
        <v>378540</v>
      </c>
    </row>
    <row r="179" spans="1:11" ht="15.75">
      <c r="A179" s="365"/>
      <c r="B179" s="365"/>
      <c r="C179" s="365"/>
      <c r="D179" s="365"/>
      <c r="E179" s="365"/>
      <c r="F179" s="365"/>
      <c r="G179" s="365" t="s">
        <v>282</v>
      </c>
      <c r="H179" s="366">
        <f>SUM(H138:H178)</f>
        <v>239500.00000000032</v>
      </c>
      <c r="I179" s="365"/>
      <c r="J179" s="366">
        <f>SUM(J152:J178)</f>
        <v>88.749999999999957</v>
      </c>
    </row>
  </sheetData>
  <mergeCells count="10">
    <mergeCell ref="G136:G137"/>
    <mergeCell ref="H136:I137"/>
    <mergeCell ref="J136:J137"/>
    <mergeCell ref="K134:K135"/>
    <mergeCell ref="A136:A137"/>
    <mergeCell ref="B136:B137"/>
    <mergeCell ref="C136:C137"/>
    <mergeCell ref="D136:D137"/>
    <mergeCell ref="E136:E137"/>
    <mergeCell ref="F136:F137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3"/>
  <sheetViews>
    <sheetView topLeftCell="A116" workbookViewId="0">
      <selection activeCell="K117" sqref="K117:K141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453"/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ht="23.25" customHeight="1">
      <c r="A2" s="455" t="s">
        <v>114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1" ht="26.25">
      <c r="A3" s="456" t="s">
        <v>115</v>
      </c>
      <c r="B3" s="456"/>
      <c r="C3" s="457" t="s">
        <v>212</v>
      </c>
      <c r="D3" s="458"/>
      <c r="E3" s="268"/>
      <c r="F3" s="268"/>
      <c r="G3" s="268"/>
      <c r="H3" s="459"/>
      <c r="I3" s="459"/>
      <c r="J3" s="269"/>
      <c r="K3" s="269"/>
    </row>
    <row r="4" spans="1:11" ht="12.75" customHeight="1">
      <c r="A4" s="466" t="s">
        <v>1</v>
      </c>
      <c r="B4" s="460" t="s">
        <v>116</v>
      </c>
      <c r="C4" s="460" t="s">
        <v>117</v>
      </c>
      <c r="D4" s="460" t="s">
        <v>118</v>
      </c>
      <c r="E4" s="460" t="s">
        <v>119</v>
      </c>
      <c r="F4" s="460" t="s">
        <v>120</v>
      </c>
      <c r="G4" s="460" t="s">
        <v>121</v>
      </c>
      <c r="H4" s="462" t="s">
        <v>122</v>
      </c>
      <c r="I4" s="463"/>
      <c r="J4" s="460" t="s">
        <v>123</v>
      </c>
      <c r="K4" s="460" t="s">
        <v>124</v>
      </c>
    </row>
    <row r="5" spans="1:11" s="261" customFormat="1" ht="12.75" customHeight="1">
      <c r="A5" s="467"/>
      <c r="B5" s="461"/>
      <c r="C5" s="461"/>
      <c r="D5" s="461"/>
      <c r="E5" s="461"/>
      <c r="F5" s="461"/>
      <c r="G5" s="461"/>
      <c r="H5" s="464"/>
      <c r="I5" s="465"/>
      <c r="J5" s="461"/>
      <c r="K5" s="461"/>
    </row>
    <row r="6" spans="1:11" s="301" customFormat="1" ht="15.75" customHeight="1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4"/>
  <sheetViews>
    <sheetView topLeftCell="A199" workbookViewId="0">
      <selection activeCell="C214" sqref="C214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468" t="s">
        <v>61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70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90" zoomScaleNormal="90" workbookViewId="0">
      <selection activeCell="G7" sqref="G7"/>
    </sheetView>
  </sheetViews>
  <sheetFormatPr defaultRowHeight="19.5" customHeight="1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>
      <c r="A1" s="471" t="s">
        <v>204</v>
      </c>
      <c r="B1" s="472"/>
      <c r="C1" s="472"/>
      <c r="D1" s="472"/>
    </row>
    <row r="2" spans="1:6" ht="19.5" customHeight="1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>
      <c r="A3" s="419" t="s">
        <v>209</v>
      </c>
      <c r="B3" s="435">
        <v>100000</v>
      </c>
      <c r="C3" s="419">
        <v>430591</v>
      </c>
      <c r="D3" s="436">
        <f t="shared" ref="D3:D5" si="0">C3/B3</f>
        <v>4.3059099999999999</v>
      </c>
      <c r="E3" s="419" t="s">
        <v>291</v>
      </c>
      <c r="F3" s="438">
        <v>0.76</v>
      </c>
    </row>
    <row r="4" spans="1:6" ht="19.5" customHeight="1">
      <c r="A4" s="419" t="s">
        <v>210</v>
      </c>
      <c r="B4" s="435">
        <v>100000</v>
      </c>
      <c r="C4" s="419">
        <v>477729</v>
      </c>
      <c r="D4" s="436">
        <f t="shared" si="0"/>
        <v>4.7772899999999998</v>
      </c>
      <c r="E4" s="419" t="s">
        <v>292</v>
      </c>
      <c r="F4" s="438">
        <v>0.64</v>
      </c>
    </row>
    <row r="5" spans="1:6" ht="19.5" customHeight="1">
      <c r="A5" s="419" t="s">
        <v>211</v>
      </c>
      <c r="B5" s="435">
        <v>100000</v>
      </c>
      <c r="C5" s="419">
        <v>313990</v>
      </c>
      <c r="D5" s="436">
        <f t="shared" si="0"/>
        <v>3.1398999999999999</v>
      </c>
      <c r="E5" s="419" t="s">
        <v>293</v>
      </c>
      <c r="F5" s="438">
        <v>0.81</v>
      </c>
    </row>
    <row r="6" spans="1:6" s="261" customFormat="1" ht="19.5" customHeight="1">
      <c r="A6" s="419" t="s">
        <v>223</v>
      </c>
      <c r="B6" s="435">
        <v>100000</v>
      </c>
      <c r="C6" s="419">
        <v>247482</v>
      </c>
      <c r="D6" s="436">
        <f t="shared" ref="D6:D8" si="1">C6/B6</f>
        <v>2.4748199999999998</v>
      </c>
      <c r="E6" s="434" t="s">
        <v>309</v>
      </c>
      <c r="F6" s="438">
        <v>0.7</v>
      </c>
    </row>
    <row r="7" spans="1:6" s="261" customFormat="1" ht="19.5" customHeight="1">
      <c r="A7" s="419" t="s">
        <v>230</v>
      </c>
      <c r="B7" s="435">
        <v>100000</v>
      </c>
      <c r="C7" s="419">
        <v>373767</v>
      </c>
      <c r="D7" s="436">
        <f t="shared" si="1"/>
        <v>3.73767</v>
      </c>
      <c r="E7" s="439"/>
      <c r="F7" s="439"/>
    </row>
    <row r="8" spans="1:6" s="261" customFormat="1" ht="19.5" customHeight="1">
      <c r="A8" s="419" t="s">
        <v>252</v>
      </c>
      <c r="B8" s="435">
        <v>100000</v>
      </c>
      <c r="C8" s="419">
        <v>93980</v>
      </c>
      <c r="D8" s="436">
        <f t="shared" si="1"/>
        <v>0.93979999999999997</v>
      </c>
      <c r="E8" s="439"/>
      <c r="F8" s="439"/>
    </row>
    <row r="9" spans="1:6" s="261" customFormat="1" ht="19.5" customHeight="1">
      <c r="A9" s="419" t="s">
        <v>267</v>
      </c>
      <c r="B9" s="435">
        <v>100000</v>
      </c>
      <c r="C9" s="419">
        <v>572949</v>
      </c>
      <c r="D9" s="436">
        <f t="shared" ref="D9:D13" si="2">C9/B9</f>
        <v>5.7294900000000002</v>
      </c>
      <c r="E9" s="439"/>
      <c r="F9" s="439"/>
    </row>
    <row r="10" spans="1:6" ht="19.5" customHeight="1">
      <c r="A10" s="419" t="s">
        <v>291</v>
      </c>
      <c r="B10" s="435">
        <v>100000</v>
      </c>
      <c r="C10" s="434">
        <v>378540</v>
      </c>
      <c r="D10" s="437">
        <f t="shared" si="2"/>
        <v>3.7854000000000001</v>
      </c>
      <c r="E10" s="439"/>
      <c r="F10" s="439"/>
    </row>
    <row r="11" spans="1:6" ht="19.5" customHeight="1">
      <c r="A11" s="419" t="s">
        <v>292</v>
      </c>
      <c r="B11" s="435">
        <v>100000</v>
      </c>
      <c r="C11" s="434">
        <v>125515</v>
      </c>
      <c r="D11" s="437">
        <f t="shared" si="2"/>
        <v>1.25515</v>
      </c>
      <c r="E11" s="439"/>
      <c r="F11" s="439"/>
    </row>
    <row r="12" spans="1:6" ht="19.5" customHeight="1">
      <c r="A12" s="419" t="s">
        <v>293</v>
      </c>
      <c r="B12" s="435">
        <v>100000</v>
      </c>
      <c r="C12" s="434">
        <v>289900</v>
      </c>
      <c r="D12" s="437">
        <f t="shared" si="2"/>
        <v>2.899</v>
      </c>
      <c r="E12" s="439"/>
      <c r="F12" s="439"/>
    </row>
    <row r="13" spans="1:6" ht="19.5" customHeight="1">
      <c r="A13" s="434" t="s">
        <v>309</v>
      </c>
      <c r="B13" s="435">
        <v>100000</v>
      </c>
      <c r="C13" s="434">
        <v>149290</v>
      </c>
      <c r="D13" s="437">
        <f t="shared" si="2"/>
        <v>1.4928999999999999</v>
      </c>
      <c r="E13" s="439"/>
      <c r="F13" s="439"/>
    </row>
    <row r="25" spans="1:4" ht="19.5" customHeight="1">
      <c r="A25" s="471" t="s">
        <v>204</v>
      </c>
      <c r="B25" s="472"/>
      <c r="C25" s="472"/>
      <c r="D25" s="472"/>
    </row>
    <row r="26" spans="1:4" ht="19.5" customHeight="1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>
      <c r="A27" s="324" t="s">
        <v>291</v>
      </c>
      <c r="B27" s="325">
        <v>100000</v>
      </c>
      <c r="C27" s="412">
        <v>37854</v>
      </c>
      <c r="D27" s="413">
        <f t="shared" ref="D27:D30" si="3">C27/B27</f>
        <v>0.37853999999999999</v>
      </c>
    </row>
    <row r="28" spans="1:4" ht="19.5" customHeight="1">
      <c r="A28" s="324" t="s">
        <v>292</v>
      </c>
      <c r="B28" s="325">
        <v>100000</v>
      </c>
      <c r="C28" s="412">
        <v>59215</v>
      </c>
      <c r="D28" s="413">
        <f t="shared" si="3"/>
        <v>0.59214999999999995</v>
      </c>
    </row>
    <row r="29" spans="1:4" ht="19.5" customHeight="1">
      <c r="A29" s="324" t="s">
        <v>293</v>
      </c>
      <c r="B29" s="325">
        <v>100000</v>
      </c>
      <c r="C29" s="412">
        <v>130800</v>
      </c>
      <c r="D29" s="413">
        <f t="shared" si="3"/>
        <v>1.3080000000000001</v>
      </c>
    </row>
    <row r="30" spans="1:4" ht="19.5" customHeight="1">
      <c r="A30" s="412" t="s">
        <v>309</v>
      </c>
      <c r="B30" s="325">
        <v>100000</v>
      </c>
      <c r="C30" s="412">
        <v>78790</v>
      </c>
      <c r="D30" s="413">
        <f t="shared" si="3"/>
        <v>0.78790000000000004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abc</cp:lastModifiedBy>
  <dcterms:created xsi:type="dcterms:W3CDTF">2018-07-30T11:15:25Z</dcterms:created>
  <dcterms:modified xsi:type="dcterms:W3CDTF">2019-05-17T11:44:41Z</dcterms:modified>
</cp:coreProperties>
</file>