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9" sheetId="4" r:id="rId1"/>
    <sheet name="2018" sheetId="1" r:id="rId2"/>
    <sheet name="ROI Statement" sheetId="2" r:id="rId3"/>
  </sheets>
  <calcPr calcId="144525"/>
</workbook>
</file>

<file path=xl/calcChain.xml><?xml version="1.0" encoding="utf-8"?>
<calcChain xmlns="http://schemas.openxmlformats.org/spreadsheetml/2006/main">
  <c r="L27" i="4" l="1"/>
  <c r="J11" i="4"/>
  <c r="I11" i="4"/>
  <c r="L11" i="4" l="1"/>
  <c r="J12" i="4"/>
  <c r="I12" i="4"/>
  <c r="I13" i="4"/>
  <c r="L13" i="4" s="1"/>
  <c r="L12" i="4" l="1"/>
  <c r="I14" i="4"/>
  <c r="L14" i="4" s="1"/>
  <c r="I15" i="4" l="1"/>
  <c r="L15" i="4" s="1"/>
  <c r="I16" i="4"/>
  <c r="L16" i="4" s="1"/>
  <c r="J17" i="4" l="1"/>
  <c r="I17" i="4"/>
  <c r="L17" i="4" l="1"/>
  <c r="I18" i="4"/>
  <c r="L18" i="4" s="1"/>
  <c r="J19" i="4" l="1"/>
  <c r="I19" i="4"/>
  <c r="L19" i="4" l="1"/>
  <c r="I20" i="4"/>
  <c r="L20" i="4" s="1"/>
  <c r="L21" i="4" l="1"/>
  <c r="I24" i="4" l="1"/>
  <c r="L24" i="4" s="1"/>
  <c r="L22" i="4"/>
  <c r="I23" i="4"/>
  <c r="L23" i="4" s="1"/>
  <c r="I25" i="4" l="1"/>
  <c r="L25" i="4" s="1"/>
  <c r="C31" i="4"/>
  <c r="E31" i="4" s="1"/>
  <c r="F31" i="4" s="1"/>
  <c r="I34" i="4" l="1"/>
  <c r="L34" i="4" l="1"/>
  <c r="J35" i="4"/>
  <c r="I35" i="4"/>
  <c r="L35" i="4" l="1"/>
  <c r="J36" i="4" l="1"/>
  <c r="I36" i="4"/>
  <c r="L36" i="4" l="1"/>
  <c r="J37" i="4"/>
  <c r="I37" i="4"/>
  <c r="L37" i="4" l="1"/>
  <c r="I38" i="4"/>
  <c r="I39" i="4"/>
  <c r="L39" i="4" s="1"/>
  <c r="L38" i="4" l="1"/>
  <c r="J41" i="4"/>
  <c r="I41" i="4"/>
  <c r="I40" i="4"/>
  <c r="L40" i="4" s="1"/>
  <c r="I60" i="4"/>
  <c r="I42" i="4"/>
  <c r="L42" i="4" s="1"/>
  <c r="I43" i="4"/>
  <c r="J44" i="4"/>
  <c r="I44" i="4"/>
  <c r="I45" i="4"/>
  <c r="L45" i="4" s="1"/>
  <c r="I46" i="4"/>
  <c r="L46" i="4" s="1"/>
  <c r="I47" i="4"/>
  <c r="L47" i="4" s="1"/>
  <c r="I48" i="4"/>
  <c r="L48" i="4" s="1"/>
  <c r="I49" i="4"/>
  <c r="J50" i="4"/>
  <c r="I50" i="4"/>
  <c r="I51" i="4"/>
  <c r="L51" i="4" s="1"/>
  <c r="I52" i="4"/>
  <c r="J53" i="4"/>
  <c r="I53" i="4"/>
  <c r="I54" i="4" s="1"/>
  <c r="I58" i="4"/>
  <c r="J59" i="4"/>
  <c r="I59" i="4"/>
  <c r="L60" i="4"/>
  <c r="I61" i="4"/>
  <c r="L61" i="4" s="1"/>
  <c r="I62" i="4"/>
  <c r="L62" i="4" s="1"/>
  <c r="J63" i="4"/>
  <c r="I63" i="4"/>
  <c r="I64" i="4"/>
  <c r="L64" i="4" s="1"/>
  <c r="I65" i="4"/>
  <c r="L65" i="4" s="1"/>
  <c r="I66" i="4"/>
  <c r="L66" i="4" s="1"/>
  <c r="J67" i="4"/>
  <c r="I67" i="4"/>
  <c r="I68" i="4"/>
  <c r="L41" i="4" l="1"/>
  <c r="L43" i="4"/>
  <c r="L44" i="4"/>
  <c r="L53" i="4"/>
  <c r="L49" i="4"/>
  <c r="L50" i="4"/>
  <c r="L52" i="4"/>
  <c r="L58" i="4"/>
  <c r="L59" i="4"/>
  <c r="L63" i="4"/>
  <c r="L67" i="4"/>
  <c r="L68" i="4"/>
  <c r="J71" i="4"/>
  <c r="J69" i="4"/>
  <c r="J76" i="4"/>
  <c r="J75" i="4"/>
  <c r="J81" i="4"/>
  <c r="J80" i="4"/>
  <c r="J79" i="4"/>
  <c r="J91" i="4"/>
  <c r="J92" i="4"/>
  <c r="J95" i="4"/>
  <c r="J97" i="4"/>
  <c r="J101" i="4"/>
  <c r="J108" i="4"/>
  <c r="J107" i="4"/>
  <c r="J112" i="4"/>
  <c r="I69" i="4"/>
  <c r="I70" i="4"/>
  <c r="L70" i="4" s="1"/>
  <c r="I71" i="4"/>
  <c r="I72" i="4"/>
  <c r="L72" i="4" s="1"/>
  <c r="I73" i="4"/>
  <c r="L73" i="4" s="1"/>
  <c r="I75" i="4"/>
  <c r="I74" i="4"/>
  <c r="L74" i="4" s="1"/>
  <c r="I76" i="4"/>
  <c r="L76" i="4" s="1"/>
  <c r="I77" i="4"/>
  <c r="I78" i="4"/>
  <c r="I79" i="4"/>
  <c r="D35" i="2"/>
  <c r="D13" i="2"/>
  <c r="I80" i="4"/>
  <c r="I82" i="4"/>
  <c r="I81" i="4"/>
  <c r="L81" i="4" s="1"/>
  <c r="I86" i="4"/>
  <c r="L86" i="4" s="1"/>
  <c r="I87" i="4"/>
  <c r="L87" i="4" s="1"/>
  <c r="C117" i="4"/>
  <c r="E117" i="4" s="1"/>
  <c r="F117" i="4" s="1"/>
  <c r="I88" i="4"/>
  <c r="L88" i="4" s="1"/>
  <c r="I89" i="4"/>
  <c r="L89" i="4" s="1"/>
  <c r="I90" i="4"/>
  <c r="L90" i="4" s="1"/>
  <c r="I91" i="4"/>
  <c r="L91" i="4" s="1"/>
  <c r="I92" i="4"/>
  <c r="I93" i="4"/>
  <c r="L93" i="4" s="1"/>
  <c r="I94" i="4"/>
  <c r="L94" i="4" s="1"/>
  <c r="I95" i="4"/>
  <c r="I96" i="4"/>
  <c r="L96" i="4" s="1"/>
  <c r="I97" i="4"/>
  <c r="I98" i="4"/>
  <c r="L98" i="4" s="1"/>
  <c r="D34" i="2"/>
  <c r="D33" i="2"/>
  <c r="D32" i="2"/>
  <c r="J122" i="4"/>
  <c r="I122" i="4"/>
  <c r="L54" i="4" l="1"/>
  <c r="I83" i="4"/>
  <c r="L97" i="4"/>
  <c r="L79" i="4"/>
  <c r="L80" i="4"/>
  <c r="L75" i="4"/>
  <c r="L71" i="4"/>
  <c r="L69" i="4"/>
  <c r="L92" i="4"/>
  <c r="L95" i="4"/>
  <c r="L122" i="4"/>
  <c r="I99" i="4"/>
  <c r="L83" i="4" l="1"/>
  <c r="L99" i="4"/>
  <c r="I100" i="4"/>
  <c r="L100" i="4" s="1"/>
  <c r="I102" i="4"/>
  <c r="L102" i="4" s="1"/>
  <c r="I101" i="4"/>
  <c r="L101" i="4" s="1"/>
  <c r="I103" i="4" l="1"/>
  <c r="L103" i="4" s="1"/>
  <c r="I104" i="4"/>
  <c r="L104" i="4" s="1"/>
  <c r="I105" i="4"/>
  <c r="L105" i="4" s="1"/>
  <c r="I106" i="4"/>
  <c r="I107" i="4"/>
  <c r="I108" i="4"/>
  <c r="I109" i="4"/>
  <c r="L109" i="4" s="1"/>
  <c r="I110" i="4"/>
  <c r="L110" i="4" s="1"/>
  <c r="I111" i="4"/>
  <c r="D12" i="2"/>
  <c r="D11" i="2"/>
  <c r="D10" i="2"/>
  <c r="I112" i="4"/>
  <c r="I123" i="4"/>
  <c r="I124" i="4"/>
  <c r="L124" i="4" s="1"/>
  <c r="J125" i="4"/>
  <c r="I125" i="4"/>
  <c r="I128" i="4"/>
  <c r="L128" i="4" s="1"/>
  <c r="I127" i="4"/>
  <c r="J126" i="4"/>
  <c r="I126" i="4"/>
  <c r="I129" i="4"/>
  <c r="I130" i="4"/>
  <c r="L130" i="4" s="1"/>
  <c r="I131" i="4"/>
  <c r="J132" i="4"/>
  <c r="I132" i="4"/>
  <c r="J133" i="4"/>
  <c r="I133" i="4"/>
  <c r="J134" i="4"/>
  <c r="I135" i="4"/>
  <c r="L135" i="4" s="1"/>
  <c r="I134" i="4"/>
  <c r="L134" i="4" s="1"/>
  <c r="I136" i="4"/>
  <c r="L136" i="4" s="1"/>
  <c r="I137" i="4"/>
  <c r="L137" i="4" s="1"/>
  <c r="I138" i="4"/>
  <c r="L138" i="4" s="1"/>
  <c r="J139" i="4"/>
  <c r="I139" i="4"/>
  <c r="I140" i="4"/>
  <c r="L140" i="4" s="1"/>
  <c r="I141" i="4"/>
  <c r="L141" i="4" s="1"/>
  <c r="I142" i="4"/>
  <c r="J143" i="4"/>
  <c r="I143" i="4"/>
  <c r="I144" i="4"/>
  <c r="J144" i="4"/>
  <c r="I157" i="4"/>
  <c r="I156" i="4"/>
  <c r="L156" i="4" s="1"/>
  <c r="I155" i="4"/>
  <c r="I154" i="4"/>
  <c r="I153" i="4"/>
  <c r="I152" i="4"/>
  <c r="I151" i="4"/>
  <c r="H176" i="4"/>
  <c r="K176" i="4" s="1"/>
  <c r="H175" i="4"/>
  <c r="J175" i="4" s="1"/>
  <c r="H174" i="4"/>
  <c r="K174" i="4" s="1"/>
  <c r="H173" i="4"/>
  <c r="J173" i="4" s="1"/>
  <c r="H172" i="4"/>
  <c r="K172" i="4" s="1"/>
  <c r="H171" i="4"/>
  <c r="J171" i="4" s="1"/>
  <c r="H170" i="4"/>
  <c r="K170" i="4" s="1"/>
  <c r="H169" i="4"/>
  <c r="J169" i="4" s="1"/>
  <c r="H168" i="4"/>
  <c r="K168" i="4" s="1"/>
  <c r="H167" i="4"/>
  <c r="J167" i="4" s="1"/>
  <c r="H166" i="4"/>
  <c r="K166" i="4" s="1"/>
  <c r="H165" i="4"/>
  <c r="J165" i="4" s="1"/>
  <c r="H164" i="4"/>
  <c r="K164" i="4" s="1"/>
  <c r="J145" i="4"/>
  <c r="I145" i="4"/>
  <c r="L151" i="4"/>
  <c r="L123" i="4" l="1"/>
  <c r="I147" i="4"/>
  <c r="I114" i="4"/>
  <c r="L125" i="4"/>
  <c r="L112" i="4"/>
  <c r="L106" i="4"/>
  <c r="L107" i="4"/>
  <c r="L108" i="4"/>
  <c r="L111" i="4"/>
  <c r="L126" i="4"/>
  <c r="L127" i="4"/>
  <c r="L129" i="4"/>
  <c r="L131" i="4"/>
  <c r="L132" i="4"/>
  <c r="L133" i="4"/>
  <c r="L139" i="4"/>
  <c r="L142" i="4"/>
  <c r="L143" i="4"/>
  <c r="L144" i="4"/>
  <c r="I159" i="4"/>
  <c r="L155" i="4"/>
  <c r="L157" i="4"/>
  <c r="J174" i="4"/>
  <c r="J164" i="4"/>
  <c r="J168" i="4"/>
  <c r="J172" i="4"/>
  <c r="J176" i="4"/>
  <c r="J166" i="4"/>
  <c r="J170" i="4"/>
  <c r="K165" i="4"/>
  <c r="K167" i="4"/>
  <c r="K169" i="4"/>
  <c r="K171" i="4"/>
  <c r="K173" i="4"/>
  <c r="K175" i="4"/>
  <c r="L145" i="4"/>
  <c r="L114" i="4" l="1"/>
  <c r="L147" i="4"/>
  <c r="L159" i="4"/>
  <c r="J177" i="4"/>
  <c r="D8" i="2"/>
  <c r="H7" i="1"/>
  <c r="I7" i="1" s="1"/>
  <c r="H6" i="1"/>
  <c r="J6" i="1" s="1"/>
  <c r="H9" i="1"/>
  <c r="J9" i="1" s="1"/>
  <c r="H8" i="1"/>
  <c r="K8" i="1" s="1"/>
  <c r="K6" i="1" l="1"/>
  <c r="K7" i="1"/>
  <c r="J7" i="1"/>
  <c r="J8" i="1"/>
  <c r="K9" i="1"/>
  <c r="H10" i="1"/>
  <c r="J10" i="1" s="1"/>
  <c r="H11" i="1"/>
  <c r="J11" i="1" s="1"/>
  <c r="H12" i="1"/>
  <c r="H13" i="1"/>
  <c r="I13" i="1" s="1"/>
  <c r="J13" i="1" s="1"/>
  <c r="H15" i="1"/>
  <c r="K15" i="1" s="1"/>
  <c r="H14" i="1"/>
  <c r="K14" i="1" s="1"/>
  <c r="H18" i="1"/>
  <c r="J18" i="1" s="1"/>
  <c r="H16" i="1"/>
  <c r="K16" i="1" s="1"/>
  <c r="H19" i="1"/>
  <c r="K19" i="1" s="1"/>
  <c r="H20" i="1"/>
  <c r="J20" i="1" s="1"/>
  <c r="H21" i="1"/>
  <c r="K21" i="1" s="1"/>
  <c r="H22" i="1"/>
  <c r="K22" i="1" s="1"/>
  <c r="D7" i="2"/>
  <c r="H23" i="1"/>
  <c r="J23" i="1" s="1"/>
  <c r="H25" i="1"/>
  <c r="J25" i="1" s="1"/>
  <c r="H24" i="1"/>
  <c r="J24" i="1" s="1"/>
  <c r="H27" i="1"/>
  <c r="J27" i="1" s="1"/>
  <c r="H28" i="1"/>
  <c r="J28" i="1" s="1"/>
  <c r="H29" i="1"/>
  <c r="K29" i="1" s="1"/>
  <c r="H30" i="1"/>
  <c r="J30" i="1" s="1"/>
  <c r="H31" i="1"/>
  <c r="K31" i="1" s="1"/>
  <c r="H32" i="1"/>
  <c r="K32" i="1" s="1"/>
  <c r="J22" i="1" l="1"/>
  <c r="K10" i="1"/>
  <c r="K11" i="1"/>
  <c r="J17" i="1" s="1"/>
  <c r="J12" i="1"/>
  <c r="K12" i="1"/>
  <c r="K13" i="1"/>
  <c r="J14" i="1"/>
  <c r="J15" i="1"/>
  <c r="K18" i="1"/>
  <c r="J16" i="1"/>
  <c r="J19" i="1"/>
  <c r="K20" i="1"/>
  <c r="J21" i="1"/>
  <c r="K23" i="1"/>
  <c r="K25" i="1"/>
  <c r="K24" i="1"/>
  <c r="K27" i="1"/>
  <c r="K28" i="1"/>
  <c r="J29" i="1"/>
  <c r="K30" i="1"/>
  <c r="J31" i="1"/>
  <c r="J32" i="1"/>
  <c r="H33" i="1"/>
  <c r="K33" i="1" s="1"/>
  <c r="H35" i="1"/>
  <c r="K35" i="1" s="1"/>
  <c r="H34" i="1"/>
  <c r="K34" i="1" s="1"/>
  <c r="H36" i="1"/>
  <c r="K36" i="1" s="1"/>
  <c r="D9" i="2"/>
  <c r="H37" i="1"/>
  <c r="J37" i="1" s="1"/>
  <c r="H42" i="1"/>
  <c r="J42" i="1" s="1"/>
  <c r="H39" i="1"/>
  <c r="K39" i="1" s="1"/>
  <c r="H40" i="1"/>
  <c r="I40" i="1" s="1"/>
  <c r="H41" i="1"/>
  <c r="J41" i="1" s="1"/>
  <c r="H43" i="1"/>
  <c r="J43" i="1" s="1"/>
  <c r="H44" i="1"/>
  <c r="K44" i="1" s="1"/>
  <c r="D3" i="2"/>
  <c r="D4" i="2"/>
  <c r="D5" i="2"/>
  <c r="D6" i="2"/>
  <c r="J26" i="1" l="1"/>
  <c r="J33" i="1"/>
  <c r="J35" i="1"/>
  <c r="J34" i="1"/>
  <c r="J36" i="1"/>
  <c r="K37" i="1"/>
  <c r="J38" i="1" s="1"/>
  <c r="K42" i="1"/>
  <c r="J39" i="1"/>
  <c r="K40" i="1"/>
  <c r="J40" i="1"/>
  <c r="K41" i="1"/>
  <c r="K43" i="1"/>
  <c r="J44" i="1"/>
  <c r="H46" i="1"/>
  <c r="J46" i="1" s="1"/>
  <c r="H45" i="1"/>
  <c r="K45" i="1" s="1"/>
  <c r="H48" i="1"/>
  <c r="K48" i="1" s="1"/>
  <c r="H49" i="1"/>
  <c r="J49" i="1" s="1"/>
  <c r="H50" i="1"/>
  <c r="J50" i="1" s="1"/>
  <c r="H51" i="1"/>
  <c r="K51" i="1" s="1"/>
  <c r="H52" i="1"/>
  <c r="J52" i="1" s="1"/>
  <c r="H53" i="1"/>
  <c r="J53" i="1" s="1"/>
  <c r="H54" i="1"/>
  <c r="J54" i="1" s="1"/>
  <c r="H125" i="1"/>
  <c r="K125" i="1" s="1"/>
  <c r="H126" i="1"/>
  <c r="K126" i="1" s="1"/>
  <c r="H127" i="1"/>
  <c r="K127" i="1" s="1"/>
  <c r="H128" i="1"/>
  <c r="I128" i="1" s="1"/>
  <c r="K128" i="1" s="1"/>
  <c r="H129" i="1"/>
  <c r="J129" i="1" s="1"/>
  <c r="H130" i="1"/>
  <c r="K130" i="1" s="1"/>
  <c r="H131" i="1"/>
  <c r="K131" i="1" s="1"/>
  <c r="H124" i="1"/>
  <c r="J124" i="1" s="1"/>
  <c r="H117" i="1"/>
  <c r="K117" i="1" s="1"/>
  <c r="H118" i="1"/>
  <c r="K118" i="1" s="1"/>
  <c r="H119" i="1"/>
  <c r="J119" i="1" s="1"/>
  <c r="H120" i="1"/>
  <c r="K120" i="1" s="1"/>
  <c r="H121" i="1"/>
  <c r="K121" i="1" s="1"/>
  <c r="H122" i="1"/>
  <c r="K122" i="1" s="1"/>
  <c r="H116" i="1"/>
  <c r="K116" i="1" s="1"/>
  <c r="H101" i="1"/>
  <c r="K101" i="1" s="1"/>
  <c r="H102" i="1"/>
  <c r="K102" i="1" s="1"/>
  <c r="H103" i="1"/>
  <c r="K103" i="1" s="1"/>
  <c r="H104" i="1"/>
  <c r="I104" i="1" s="1"/>
  <c r="H105" i="1"/>
  <c r="J105" i="1" s="1"/>
  <c r="H106" i="1"/>
  <c r="K106" i="1" s="1"/>
  <c r="H107" i="1"/>
  <c r="I107" i="1" s="1"/>
  <c r="K107" i="1" s="1"/>
  <c r="H108" i="1"/>
  <c r="K108" i="1" s="1"/>
  <c r="H109" i="1"/>
  <c r="K109" i="1" s="1"/>
  <c r="H110" i="1"/>
  <c r="J110" i="1" s="1"/>
  <c r="H111" i="1"/>
  <c r="K111" i="1" s="1"/>
  <c r="H112" i="1"/>
  <c r="K112" i="1" s="1"/>
  <c r="H113" i="1"/>
  <c r="K113" i="1" s="1"/>
  <c r="H114" i="1"/>
  <c r="J114" i="1" s="1"/>
  <c r="H100" i="1"/>
  <c r="I100" i="1" s="1"/>
  <c r="J100" i="1" s="1"/>
  <c r="H85" i="1"/>
  <c r="K85" i="1" s="1"/>
  <c r="H86" i="1"/>
  <c r="H87" i="1"/>
  <c r="I87" i="1" s="1"/>
  <c r="H88" i="1"/>
  <c r="K88" i="1" s="1"/>
  <c r="H89" i="1"/>
  <c r="J89" i="1" s="1"/>
  <c r="H90" i="1"/>
  <c r="H91" i="1"/>
  <c r="K91" i="1" s="1"/>
  <c r="H92" i="1"/>
  <c r="K92" i="1" s="1"/>
  <c r="H93" i="1"/>
  <c r="I93" i="1" s="1"/>
  <c r="H94" i="1"/>
  <c r="K94" i="1" s="1"/>
  <c r="H95" i="1"/>
  <c r="I95" i="1" s="1"/>
  <c r="K95" i="1" s="1"/>
  <c r="H96" i="1"/>
  <c r="K96" i="1" s="1"/>
  <c r="H97" i="1"/>
  <c r="K97" i="1" s="1"/>
  <c r="H98" i="1"/>
  <c r="K98" i="1" s="1"/>
  <c r="H84" i="1"/>
  <c r="K84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H81" i="1"/>
  <c r="K81" i="1" s="1"/>
  <c r="H82" i="1"/>
  <c r="K82" i="1" s="1"/>
  <c r="H73" i="1"/>
  <c r="K73" i="1" s="1"/>
  <c r="H62" i="1"/>
  <c r="K62" i="1" s="1"/>
  <c r="H63" i="1"/>
  <c r="J63" i="1" s="1"/>
  <c r="H64" i="1"/>
  <c r="K64" i="1" s="1"/>
  <c r="H65" i="1"/>
  <c r="K65" i="1" s="1"/>
  <c r="H66" i="1"/>
  <c r="K66" i="1" s="1"/>
  <c r="H67" i="1"/>
  <c r="J67" i="1" s="1"/>
  <c r="H68" i="1"/>
  <c r="K68" i="1" s="1"/>
  <c r="H69" i="1"/>
  <c r="K69" i="1" s="1"/>
  <c r="H70" i="1"/>
  <c r="I70" i="1" s="1"/>
  <c r="H71" i="1"/>
  <c r="J71" i="1" s="1"/>
  <c r="H61" i="1"/>
  <c r="K61" i="1" s="1"/>
  <c r="H56" i="1"/>
  <c r="I56" i="1" s="1"/>
  <c r="J56" i="1" s="1"/>
  <c r="H57" i="1"/>
  <c r="K57" i="1" s="1"/>
  <c r="H58" i="1"/>
  <c r="K58" i="1" s="1"/>
  <c r="H59" i="1"/>
  <c r="K59" i="1" s="1"/>
  <c r="H55" i="1"/>
  <c r="K55" i="1" s="1"/>
  <c r="J127" i="1" l="1"/>
  <c r="J85" i="1"/>
  <c r="K114" i="1"/>
  <c r="J55" i="1"/>
  <c r="K71" i="1"/>
  <c r="J122" i="1"/>
  <c r="J59" i="1"/>
  <c r="K67" i="1"/>
  <c r="K110" i="1"/>
  <c r="J118" i="1"/>
  <c r="K63" i="1"/>
  <c r="K89" i="1"/>
  <c r="K129" i="1"/>
  <c r="K119" i="1"/>
  <c r="J45" i="1"/>
  <c r="K46" i="1"/>
  <c r="J47" i="1" s="1"/>
  <c r="J93" i="1"/>
  <c r="K93" i="1"/>
  <c r="K104" i="1"/>
  <c r="J104" i="1"/>
  <c r="J76" i="1"/>
  <c r="J98" i="1"/>
  <c r="J109" i="1"/>
  <c r="J113" i="1"/>
  <c r="K105" i="1"/>
  <c r="I86" i="1"/>
  <c r="K86" i="1" s="1"/>
  <c r="J62" i="1"/>
  <c r="J66" i="1"/>
  <c r="J70" i="1"/>
  <c r="J75" i="1"/>
  <c r="J79" i="1"/>
  <c r="J84" i="1"/>
  <c r="J88" i="1"/>
  <c r="J92" i="1"/>
  <c r="J97" i="1"/>
  <c r="J103" i="1"/>
  <c r="J108" i="1"/>
  <c r="J112" i="1"/>
  <c r="J117" i="1"/>
  <c r="J121" i="1"/>
  <c r="J126" i="1"/>
  <c r="J131" i="1"/>
  <c r="K70" i="1"/>
  <c r="I80" i="1"/>
  <c r="K80" i="1" s="1"/>
  <c r="J61" i="1"/>
  <c r="J65" i="1"/>
  <c r="J69" i="1"/>
  <c r="J74" i="1"/>
  <c r="J78" i="1"/>
  <c r="J82" i="1"/>
  <c r="J87" i="1"/>
  <c r="J91" i="1"/>
  <c r="J96" i="1"/>
  <c r="J102" i="1"/>
  <c r="J106" i="1"/>
  <c r="J111" i="1"/>
  <c r="J116" i="1"/>
  <c r="J120" i="1"/>
  <c r="J125" i="1"/>
  <c r="J130" i="1"/>
  <c r="K87" i="1"/>
  <c r="I90" i="1"/>
  <c r="K90" i="1" s="1"/>
  <c r="K124" i="1"/>
  <c r="J57" i="1"/>
  <c r="J64" i="1"/>
  <c r="J68" i="1"/>
  <c r="J73" i="1"/>
  <c r="J77" i="1"/>
  <c r="J81" i="1"/>
  <c r="J86" i="1"/>
  <c r="J94" i="1"/>
  <c r="J101" i="1"/>
  <c r="J48" i="1"/>
  <c r="K49" i="1"/>
  <c r="K50" i="1"/>
  <c r="J51" i="1"/>
  <c r="K52" i="1"/>
  <c r="K53" i="1"/>
  <c r="K54" i="1"/>
  <c r="J128" i="1"/>
  <c r="J107" i="1"/>
  <c r="K100" i="1"/>
  <c r="J95" i="1"/>
  <c r="K56" i="1"/>
  <c r="J58" i="1"/>
  <c r="J60" i="1" l="1"/>
  <c r="J80" i="1"/>
  <c r="J90" i="1"/>
  <c r="J72" i="1"/>
  <c r="J83" i="1"/>
  <c r="J99" i="1"/>
  <c r="J115" i="1"/>
  <c r="J123" i="1"/>
  <c r="J132" i="1"/>
</calcChain>
</file>

<file path=xl/sharedStrings.xml><?xml version="1.0" encoding="utf-8"?>
<sst xmlns="http://schemas.openxmlformats.org/spreadsheetml/2006/main" count="682" uniqueCount="361">
  <si>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</si>
  <si>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</si>
  <si>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</si>
  <si>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</si>
  <si>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</si>
  <si>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</si>
  <si>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</si>
  <si>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</si>
  <si>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</si>
  <si>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</si>
  <si>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</si>
  <si>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</si>
  <si>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</si>
  <si>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</si>
  <si>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</si>
  <si>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</si>
  <si>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</si>
  <si>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</si>
  <si>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</si>
  <si>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</si>
  <si>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</si>
  <si>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</si>
  <si>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</si>
  <si>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</si>
  <si>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</si>
  <si>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</si>
  <si>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</si>
  <si>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</si>
  <si>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</si>
  <si>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</si>
  <si>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</si>
  <si>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</si>
  <si>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</si>
  <si>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</si>
  <si>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</si>
  <si>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</si>
  <si>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</si>
  <si>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</si>
  <si>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</si>
  <si>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</si>
  <si>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</si>
  <si>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</si>
  <si>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</si>
  <si>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</si>
  <si>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</si>
  <si>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</si>
  <si>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</si>
  <si>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</si>
  <si>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</si>
  <si>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</si>
  <si>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</si>
  <si>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</si>
  <si>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</si>
  <si>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</si>
  <si>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</si>
  <si>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</si>
  <si>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</si>
  <si>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</si>
  <si>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</si>
  <si>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</si>
  <si>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</si>
  <si>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</si>
  <si>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</si>
  <si>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</si>
  <si>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</si>
  <si>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</si>
  <si>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</si>
  <si>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</si>
  <si>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</si>
  <si>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</si>
  <si>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</si>
  <si>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</si>
  <si>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</si>
  <si>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</si>
  <si>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</si>
  <si>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</si>
  <si>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</si>
  <si>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</si>
  <si>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</si>
  <si>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</si>
  <si>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</si>
  <si>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</si>
  <si>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</si>
  <si>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</si>
  <si>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</si>
  <si>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</si>
  <si>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</si>
  <si>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</si>
  <si>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</si>
  <si>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</si>
  <si>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</si>
  <si>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</si>
  <si>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</si>
  <si>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</si>
  <si>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</si>
  <si>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</si>
  <si>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</si>
  <si>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</si>
  <si>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</si>
  <si>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</si>
  <si>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</si>
  <si>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</si>
  <si>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</si>
  <si>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</si>
  <si>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</si>
  <si>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</si>
  <si>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</si>
  <si>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</si>
  <si>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</si>
  <si>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</si>
  <si>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</si>
  <si>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</si>
  <si>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</si>
  <si>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</si>
  <si>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</si>
  <si>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</si>
  <si>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</si>
  <si>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</si>
  <si>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</si>
  <si>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</si>
  <si>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</si>
  <si>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</si>
  <si>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</si>
  <si>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</si>
  <si>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</si>
  <si>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</si>
  <si>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</si>
  <si>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</si>
  <si>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</si>
  <si>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</si>
  <si>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</si>
  <si>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</si>
  <si>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</si>
  <si>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</si>
  <si>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</si>
  <si>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</si>
  <si>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</si>
  <si>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</si>
  <si>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</si>
  <si>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</si>
  <si>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</si>
  <si>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</si>
  <si>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</si>
  <si>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</si>
  <si>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</si>
  <si>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</si>
  <si>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</si>
  <si>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</si>
  <si>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</si>
  <si>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</si>
  <si>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</si>
  <si>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</si>
  <si>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</si>
  <si>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</si>
  <si>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</si>
  <si>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</si>
  <si>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</si>
  <si>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</si>
  <si>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</si>
  <si>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</si>
  <si>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</si>
  <si>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</si>
  <si>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</si>
  <si>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</si>
  <si>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</si>
  <si>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</si>
  <si>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</si>
  <si>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</si>
  <si>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</si>
  <si>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</si>
  <si>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</si>
  <si>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</si>
  <si>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</si>
  <si>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</si>
  <si>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</si>
  <si>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</si>
  <si>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</si>
  <si>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</si>
  <si>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</si>
  <si>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</si>
  <si>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</si>
  <si>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</si>
  <si>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</si>
  <si>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</si>
  <si>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</si>
  <si>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</si>
  <si>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</si>
  <si>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</si>
  <si>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</si>
  <si>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</si>
  <si>
    <t xml:space="preserve">NCC-105 CALL OPTION </t>
  </si>
  <si>
    <t xml:space="preserve">RAYMOND-820 CALL OPTION </t>
  </si>
  <si>
    <t xml:space="preserve">JISLJALEQS 60 CALL OPTION </t>
  </si>
  <si>
    <t xml:space="preserve">PFC-120 CALL OPTION </t>
  </si>
  <si>
    <t xml:space="preserve">GRASIM-820 CALL OPTION </t>
  </si>
  <si>
    <t xml:space="preserve">ORIENTBANK-105 CALL OPTION </t>
  </si>
  <si>
    <t xml:space="preserve">CANBK-270 CALL OPTION </t>
  </si>
  <si>
    <t xml:space="preserve">IDFCFIRSTB-52 CALL OPTION </t>
  </si>
  <si>
    <t xml:space="preserve">PNB-90 CALL OPTION </t>
  </si>
  <si>
    <t xml:space="preserve">UNIONBANK-95 CALL OPTION </t>
  </si>
  <si>
    <t xml:space="preserve">INDIACEM-110 CALL OPTION </t>
  </si>
  <si>
    <t>up to 200000+limit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</si>
  <si>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</si>
  <si>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</si>
  <si>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</si>
  <si>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</si>
  <si>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</si>
  <si>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BEML-1020 CALL OPTION </t>
  </si>
  <si>
    <t xml:space="preserve">SRF-2500 CALL OPTION </t>
  </si>
  <si>
    <t xml:space="preserve">STAR-480 CALL OPTION </t>
  </si>
  <si>
    <t xml:space="preserve">BAJFINANCE-3100 CALL OPTION </t>
  </si>
  <si>
    <t xml:space="preserve">INFY-760 CALL OPTION </t>
  </si>
  <si>
    <t xml:space="preserve">KOTAKBANK-1340 CALL OPTION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</si>
  <si>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</si>
  <si>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</si>
  <si>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</si>
  <si>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</si>
  <si>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</si>
  <si>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</si>
  <si>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</si>
  <si>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</si>
  <si>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>JISLJALEQS-60 CALL OPTION</t>
  </si>
  <si>
    <t xml:space="preserve">RECLTD-155 CALL OPTION </t>
  </si>
  <si>
    <t>ACCURACY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</si>
  <si>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</si>
  <si>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</si>
  <si>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</si>
  <si>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</si>
  <si>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</si>
  <si>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18 APR 2019 </t>
  </si>
  <si>
    <t xml:space="preserve">TECHM-800 CALL OPTION </t>
  </si>
  <si>
    <t xml:space="preserve">DCBBANK-210 CALL OPTION </t>
  </si>
  <si>
    <t xml:space="preserve">22 APR 2019 </t>
  </si>
  <si>
    <t xml:space="preserve">23 APR 2019 </t>
  </si>
  <si>
    <t xml:space="preserve">JETAIRWAYS-160 CALL OPTION </t>
  </si>
  <si>
    <t xml:space="preserve">HAVELLS-750 CALL OPTION </t>
  </si>
  <si>
    <t xml:space="preserve">24 APR 2019 </t>
  </si>
  <si>
    <t xml:space="preserve">25 APR 2019 </t>
  </si>
  <si>
    <t xml:space="preserve">SUNTV-600 CALL OPTION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</si>
  <si>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</si>
  <si>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</si>
  <si>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</si>
  <si>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</si>
  <si>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</si>
  <si>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</si>
  <si>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</si>
  <si>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</si>
  <si>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</si>
  <si>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INDIGO-1540 CALL OPTION </t>
  </si>
  <si>
    <t xml:space="preserve">TATASTEEL-560 CALL OPTION </t>
  </si>
  <si>
    <t>27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</si>
  <si>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</si>
  <si>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</si>
  <si>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</si>
  <si>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</si>
  <si>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</si>
  <si>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</si>
  <si>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HINDPETRO-290 CALL OPTION </t>
  </si>
  <si>
    <t xml:space="preserve">6 MAY 2019 </t>
  </si>
  <si>
    <t xml:space="preserve">7 MAY 2019 </t>
  </si>
  <si>
    <t xml:space="preserve">POWERGRID-195 CALL OPTION </t>
  </si>
  <si>
    <t xml:space="preserve">8 MAY 2019 </t>
  </si>
  <si>
    <t xml:space="preserve">DLF 160 PUT OPTION </t>
  </si>
  <si>
    <t xml:space="preserve">13 MAY 2019 </t>
  </si>
  <si>
    <t xml:space="preserve">AUROPHARMA-740 PUT OPTION </t>
  </si>
  <si>
    <t xml:space="preserve">14 MAY 2019 </t>
  </si>
  <si>
    <t xml:space="preserve">FEDERALBNK-100 CALL OPTION </t>
  </si>
  <si>
    <t xml:space="preserve">SBIN-300 CALL OPTION </t>
  </si>
  <si>
    <t xml:space="preserve">KOTAKBANK-1400 CALL OPTION </t>
  </si>
  <si>
    <t xml:space="preserve">15 MAY 2019 </t>
  </si>
  <si>
    <t xml:space="preserve">ESCORTS-540 PUT OPTION </t>
  </si>
  <si>
    <t xml:space="preserve">17 MAY 2019 </t>
  </si>
  <si>
    <t xml:space="preserve">16 MAY 2019 </t>
  </si>
  <si>
    <t xml:space="preserve">ACC-1600 CALL OPTION </t>
  </si>
  <si>
    <t xml:space="preserve">20 MAY 2019 </t>
  </si>
  <si>
    <t xml:space="preserve">HINDALCO-200 CALL OPTION </t>
  </si>
  <si>
    <t xml:space="preserve">SUNTV-560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</si>
  <si>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</si>
  <si>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</si>
  <si>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</si>
  <si>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</si>
  <si>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</si>
  <si>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</si>
  <si>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24 MAY 2019 </t>
  </si>
  <si>
    <t xml:space="preserve">BIOCON-520 CALL OPTION </t>
  </si>
  <si>
    <t xml:space="preserve">UBL-1400 CALL OPTION </t>
  </si>
  <si>
    <t xml:space="preserve">KOTAKBANK-1520 CALL OPTION </t>
  </si>
  <si>
    <t xml:space="preserve">27 MAY 2019 </t>
  </si>
  <si>
    <t xml:space="preserve">28 MAY 2019 </t>
  </si>
  <si>
    <t xml:space="preserve">PETRONET-250 CALL OPTION </t>
  </si>
  <si>
    <t>L&amp;TFH-130CALL OPTION (27JUN19</t>
  </si>
  <si>
    <t xml:space="preserve">29 MAY 2019 </t>
  </si>
  <si>
    <t xml:space="preserve">30 MAY 2019 </t>
  </si>
  <si>
    <t xml:space="preserve">JUSTDIAL-720 CALL OPTION </t>
  </si>
  <si>
    <t xml:space="preserve">31 MAY 2019 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</si>
  <si>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</si>
  <si>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</si>
  <si>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</si>
  <si>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</si>
  <si>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</si>
  <si>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6 JUN 2019 </t>
  </si>
  <si>
    <t xml:space="preserve">RECLTD-150 CALL OPTION </t>
  </si>
  <si>
    <t xml:space="preserve">WIPRO-290 CALL OPTION </t>
  </si>
  <si>
    <t xml:space="preserve">7 JUN 2019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</si>
  <si>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</si>
  <si>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</si>
  <si>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</si>
  <si>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</si>
  <si>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</si>
  <si>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</si>
  <si>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</si>
  <si>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PFC-130 CALL OPTION </t>
  </si>
  <si>
    <t xml:space="preserve">14 JUN 2019 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</si>
  <si>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</si>
  <si>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</si>
  <si>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</si>
  <si>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</si>
  <si>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</si>
  <si>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</si>
  <si>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</si>
  <si>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24 JUN 2019 </t>
  </si>
  <si>
    <t xml:space="preserve">VOLTAS-630 CALL OPTION </t>
  </si>
  <si>
    <t xml:space="preserve">21 JUN 2019 </t>
  </si>
  <si>
    <t xml:space="preserve">UNIONBANK-75 CALL OPTION </t>
  </si>
  <si>
    <t xml:space="preserve">25 JUN 2019 </t>
  </si>
  <si>
    <t xml:space="preserve">INDIACEM-95 CALL OPTION </t>
  </si>
  <si>
    <t xml:space="preserve">26 JUN 2019 </t>
  </si>
  <si>
    <t xml:space="preserve">VOLTAS-640 CALL OPTION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</si>
  <si>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</si>
  <si>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</si>
  <si>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</si>
  <si>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</si>
  <si>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>20</t>
  </si>
  <si>
    <t xml:space="preserve">1 JUL 2019 </t>
  </si>
  <si>
    <t xml:space="preserve">ICICIBANK-440 CAL OPTION </t>
  </si>
  <si>
    <t xml:space="preserve">2 JUL 2019 </t>
  </si>
  <si>
    <t xml:space="preserve">GRASIM-930 CALL OPTION </t>
  </si>
  <si>
    <t xml:space="preserve">HINDALCO-215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</si>
  <si>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</si>
  <si>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</si>
  <si>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</si>
  <si>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</si>
  <si>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5 JUL 2019 </t>
  </si>
  <si>
    <t xml:space="preserve">ASIANPAINT-1380 CALL OPTION </t>
  </si>
  <si>
    <t xml:space="preserve">8 JUL 2019 </t>
  </si>
  <si>
    <t xml:space="preserve">SAIL-48PUT OPTION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</si>
  <si>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</si>
  <si>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</si>
  <si>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</si>
  <si>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</si>
  <si>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PEL-2000 CALL OPTION </t>
  </si>
  <si>
    <t xml:space="preserve">11 JUL 2019 </t>
  </si>
  <si>
    <t xml:space="preserve">12 JUL 2019 </t>
  </si>
  <si>
    <t xml:space="preserve">15 JUL 2019 </t>
  </si>
  <si>
    <t xml:space="preserve">APOLLOHOSP-1400 CALL OPTION </t>
  </si>
  <si>
    <t xml:space="preserve">16 JUL 2019 </t>
  </si>
  <si>
    <t xml:space="preserve">INDIGO-1420 CALL OPTION </t>
  </si>
  <si>
    <t xml:space="preserve">ZEEL-350 CALL OPTION </t>
  </si>
  <si>
    <t xml:space="preserve">KOTAKBANK-1540 CALL OPTION </t>
  </si>
  <si>
    <t>OPEN</t>
  </si>
  <si>
    <t xml:space="preserve">18 JUL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</si>
</sst>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11" borderId="0" xfId="0" applyFill="1"/>
    <xf numFmtId="17" fontId="30" fillId="1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2" fillId="10" borderId="0" xfId="0" applyFont="1" applyFill="1"/>
    <xf numFmtId="0" fontId="36" fillId="10" borderId="0" xfId="0" applyFont="1" applyFill="1" applyAlignment="1">
      <alignment horizontal="center"/>
    </xf>
    <xf numFmtId="2" fontId="36" fillId="10" borderId="0" xfId="0" applyNumberFormat="1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17" fontId="36" fillId="10" borderId="0" xfId="0" applyNumberFormat="1" applyFont="1" applyFill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17" fontId="36" fillId="10" borderId="0" xfId="0" applyNumberFormat="1" applyFont="1" applyFill="1"/>
    <xf numFmtId="2" fontId="36" fillId="1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16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/>
    </xf>
    <xf numFmtId="0" fontId="36" fillId="10" borderId="0" xfId="0" applyNumberFormat="1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9" fontId="36" fillId="1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0" fontId="36" fillId="10" borderId="0" xfId="0" applyFont="1" applyFill="1"/>
    <xf numFmtId="2" fontId="32" fillId="0" borderId="5" xfId="0" applyNumberFormat="1" applyFont="1" applyFill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0" fontId="37" fillId="3" borderId="3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167" fontId="37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3066070190742"/>
          <c:y val="0.22351957001390763"/>
          <c:w val="0.82537056252500962"/>
          <c:h val="0.32651378737021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  <c:pt idx="7">
                  <c:v>138662</c:v>
                </c:pt>
                <c:pt idx="8">
                  <c:v>73875</c:v>
                </c:pt>
                <c:pt idx="9">
                  <c:v>284300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7545344"/>
        <c:axId val="67559424"/>
      </c:barChart>
      <c:catAx>
        <c:axId val="67545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67559424"/>
        <c:crosses val="autoZero"/>
        <c:auto val="1"/>
        <c:lblAlgn val="ctr"/>
        <c:lblOffset val="100"/>
        <c:noMultiLvlLbl val="0"/>
      </c:catAx>
      <c:valAx>
        <c:axId val="67559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7545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352024922122662E-2"/>
                  <c:y val="-0.10498687664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4828660436139133E-2"/>
                  <c:y val="-0.11023622047244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  <c:pt idx="7">
                  <c:v>0.69330999999999998</c:v>
                </c:pt>
                <c:pt idx="8">
                  <c:v>0.36937500000000001</c:v>
                </c:pt>
                <c:pt idx="9">
                  <c:v>1.4215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566208"/>
        <c:axId val="67651072"/>
      </c:lineChart>
      <c:catAx>
        <c:axId val="6756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67651072"/>
        <c:crosses val="autoZero"/>
        <c:auto val="1"/>
        <c:lblAlgn val="ctr"/>
        <c:lblOffset val="100"/>
        <c:noMultiLvlLbl val="0"/>
      </c:catAx>
      <c:valAx>
        <c:axId val="67651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75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Statement'!$B$32:$B$35</c:f>
              <c:numCache>
                <c:formatCode>#,##0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'ROI Statement'!$A$32:$A$34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Statement'!$C$32:$C$34</c:f>
              <c:numCache>
                <c:formatCode>General</c:formatCode>
                <c:ptCount val="3"/>
                <c:pt idx="0">
                  <c:v>138662</c:v>
                </c:pt>
                <c:pt idx="1">
                  <c:v>57857</c:v>
                </c:pt>
                <c:pt idx="2">
                  <c:v>184700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7692800"/>
        <c:axId val="69222400"/>
        <c:axId val="0"/>
      </c:bar3DChart>
      <c:catAx>
        <c:axId val="676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9222400"/>
        <c:crosses val="autoZero"/>
        <c:auto val="1"/>
        <c:lblAlgn val="ctr"/>
        <c:lblOffset val="100"/>
        <c:noMultiLvlLbl val="0"/>
      </c:catAx>
      <c:valAx>
        <c:axId val="692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769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PERCENTAGE </a:t>
            </a:r>
            <a:endParaRPr lang="en-US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Statement'!$D$32:$D$35</c:f>
              <c:numCache>
                <c:formatCode>0%</c:formatCode>
                <c:ptCount val="4"/>
                <c:pt idx="0">
                  <c:v>0.69330999999999998</c:v>
                </c:pt>
                <c:pt idx="1">
                  <c:v>0.28928500000000001</c:v>
                </c:pt>
                <c:pt idx="2">
                  <c:v>0.92349999999999999</c:v>
                </c:pt>
                <c:pt idx="3">
                  <c:v>0.82001999999999997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243264"/>
        <c:axId val="69244800"/>
      </c:lineChart>
      <c:catAx>
        <c:axId val="6924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69244800"/>
        <c:crosses val="autoZero"/>
        <c:auto val="1"/>
        <c:lblAlgn val="ctr"/>
        <c:lblOffset val="100"/>
        <c:noMultiLvlLbl val="0"/>
      </c:catAx>
      <c:valAx>
        <c:axId val="69244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9243264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1679231058423901"/>
          <c:y val="0.22955977188552504"/>
          <c:w val="0.72727549349053244"/>
          <c:h val="0.37870322366482717"/>
        </c:manualLayout>
      </c:layout>
      <c:lineChart>
        <c:grouping val="stack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0.91</c:v>
                </c:pt>
                <c:pt idx="1">
                  <c:v>1</c:v>
                </c:pt>
                <c:pt idx="2">
                  <c:v>0.91</c:v>
                </c:pt>
                <c:pt idx="3">
                  <c:v>0.91670000000000007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57088"/>
        <c:axId val="69258624"/>
      </c:lineChart>
      <c:catAx>
        <c:axId val="6925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69258624"/>
        <c:crosses val="autoZero"/>
        <c:auto val="1"/>
        <c:lblAlgn val="ctr"/>
        <c:lblOffset val="100"/>
        <c:noMultiLvlLbl val="0"/>
      </c:catAx>
      <c:valAx>
        <c:axId val="69258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92570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2</xdr:col>
      <xdr:colOff>478491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161926</xdr:rowOff>
    </xdr:from>
    <xdr:to>
      <xdr:col>4</xdr:col>
      <xdr:colOff>19050</xdr:colOff>
      <xdr:row>27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14</xdr:row>
      <xdr:rowOff>161925</xdr:rowOff>
    </xdr:from>
    <xdr:to>
      <xdr:col>12</xdr:col>
      <xdr:colOff>428624</xdr:colOff>
      <xdr:row>27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38</xdr:row>
      <xdr:rowOff>84666</xdr:rowOff>
    </xdr:from>
    <xdr:to>
      <xdr:col>4</xdr:col>
      <xdr:colOff>42333</xdr:colOff>
      <xdr:row>49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359834</xdr:colOff>
      <xdr:row>38</xdr:row>
      <xdr:rowOff>105833</xdr:rowOff>
    </xdr:from>
    <xdr:to>
      <xdr:col>10</xdr:col>
      <xdr:colOff>423333</xdr:colOff>
      <xdr:row>49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465665</xdr:colOff>
      <xdr:row>4</xdr:row>
      <xdr:rowOff>127000</xdr:rowOff>
    </xdr:from>
    <xdr:to>
      <xdr:col>14</xdr:col>
      <xdr:colOff>359833</xdr:colOff>
      <xdr:row>13</xdr:row>
      <xdr:rowOff>126999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13.85546875" bestFit="1" customWidth="1"/>
    <col min="2" max="2" width="34.57031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7.140625" bestFit="1" customWidth="1"/>
    <col min="8" max="8" width="14.85546875" bestFit="1" customWidth="1"/>
    <col min="9" max="10" width="13.7109375" bestFit="1" customWidth="1"/>
    <col min="11" max="11" width="16.140625" bestFit="1" customWidth="1"/>
    <col min="12" max="12" width="15.140625" bestFit="1" customWidth="1"/>
  </cols>
  <sheetData>
    <row r="1" spans="1:12" x14ac:dyDescent="0.25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9" t="s">
        <v>1</v>
      </c>
      <c r="B3" s="89" t="s">
        <v>153</v>
      </c>
      <c r="C3" s="89" t="s">
        <v>154</v>
      </c>
      <c r="D3" s="90" t="s">
        <v>155</v>
      </c>
      <c r="E3" s="90" t="s">
        <v>156</v>
      </c>
      <c r="F3" s="91" t="s">
        <v>157</v>
      </c>
      <c r="G3" s="91"/>
      <c r="H3" s="91"/>
      <c r="I3" s="91" t="s">
        <v>158</v>
      </c>
      <c r="J3" s="91"/>
      <c r="K3" s="91"/>
      <c r="L3" s="31" t="s">
        <v>159</v>
      </c>
    </row>
    <row r="4" spans="1:12" x14ac:dyDescent="0.25">
      <c r="A4" s="89"/>
      <c r="B4" s="89"/>
      <c r="C4" s="89"/>
      <c r="D4" s="90"/>
      <c r="E4" s="90"/>
      <c r="F4" s="31" t="s">
        <v>160</v>
      </c>
      <c r="G4" s="31" t="s">
        <v>161</v>
      </c>
      <c r="H4" s="34" t="s">
        <v>162</v>
      </c>
      <c r="I4" s="31" t="s">
        <v>163</v>
      </c>
      <c r="J4" s="31" t="s">
        <v>164</v>
      </c>
      <c r="K4" s="31" t="s">
        <v>165</v>
      </c>
      <c r="L4" s="31" t="s">
        <v>166</v>
      </c>
    </row>
    <row r="5" spans="1:12" ht="15.75" x14ac:dyDescent="0.25">
      <c r="A5" s="87" t="s">
        <v>171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25">
      <c r="A6" s="32" t="s">
        <v>167</v>
      </c>
      <c r="B6" s="32" t="s">
        <v>201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 x14ac:dyDescent="0.25">
      <c r="A8" s="50"/>
      <c r="B8" s="50"/>
      <c r="C8" s="50"/>
      <c r="D8" s="50"/>
      <c r="E8" s="54">
        <v>43586</v>
      </c>
      <c r="F8" s="50"/>
      <c r="G8" s="50"/>
      <c r="H8" s="50"/>
      <c r="I8" s="50"/>
      <c r="J8" s="50"/>
      <c r="K8" s="50"/>
      <c r="L8" s="50"/>
    </row>
    <row r="10" spans="1:12" x14ac:dyDescent="0.25">
      <c r="A10" s="44" t="s">
        <v>360</v>
      </c>
      <c r="B10" s="45" t="s">
        <v>358</v>
      </c>
      <c r="C10" s="46" t="s">
        <v>12</v>
      </c>
      <c r="D10" s="47">
        <v>1600</v>
      </c>
      <c r="E10" s="47">
        <v>23</v>
      </c>
      <c r="F10" s="46">
        <v>28</v>
      </c>
      <c r="G10" s="46">
        <v>0</v>
      </c>
      <c r="H10" s="46">
        <v>0</v>
      </c>
      <c r="I10" s="48" t="s">
        <v>359</v>
      </c>
      <c r="J10" s="49">
        <v>0</v>
      </c>
      <c r="K10" s="49">
        <v>0</v>
      </c>
      <c r="L10" s="48" t="s">
        <v>359</v>
      </c>
    </row>
    <row r="11" spans="1:12" x14ac:dyDescent="0.25">
      <c r="A11" s="44" t="s">
        <v>360</v>
      </c>
      <c r="B11" s="45" t="s">
        <v>357</v>
      </c>
      <c r="C11" s="46" t="s">
        <v>12</v>
      </c>
      <c r="D11" s="47">
        <v>5200</v>
      </c>
      <c r="E11" s="47">
        <v>19</v>
      </c>
      <c r="F11" s="46">
        <v>21</v>
      </c>
      <c r="G11" s="46">
        <v>23</v>
      </c>
      <c r="H11" s="46">
        <v>0</v>
      </c>
      <c r="I11" s="48">
        <f t="shared" ref="I11" si="0">SUM(F11-E11)*D11</f>
        <v>10400</v>
      </c>
      <c r="J11" s="49">
        <f>SUM(G11-F11)*D11</f>
        <v>10400</v>
      </c>
      <c r="K11" s="49">
        <v>0</v>
      </c>
      <c r="L11" s="48">
        <f t="shared" ref="L11" si="1">SUM(I11:K11)</f>
        <v>20800</v>
      </c>
    </row>
    <row r="12" spans="1:12" x14ac:dyDescent="0.25">
      <c r="A12" s="44" t="s">
        <v>355</v>
      </c>
      <c r="B12" s="45" t="s">
        <v>356</v>
      </c>
      <c r="C12" s="46" t="s">
        <v>12</v>
      </c>
      <c r="D12" s="47">
        <v>2000</v>
      </c>
      <c r="E12" s="47">
        <v>49</v>
      </c>
      <c r="F12" s="46">
        <v>53</v>
      </c>
      <c r="G12" s="46">
        <v>57</v>
      </c>
      <c r="H12" s="46">
        <v>0</v>
      </c>
      <c r="I12" s="48">
        <f t="shared" ref="I12" si="2">SUM(F12-E12)*D12</f>
        <v>8000</v>
      </c>
      <c r="J12" s="49">
        <f>SUM(G12-F12)*D12</f>
        <v>8000</v>
      </c>
      <c r="K12" s="49">
        <v>0</v>
      </c>
      <c r="L12" s="48">
        <f t="shared" ref="L12" si="3">SUM(I12:K12)</f>
        <v>16000</v>
      </c>
    </row>
    <row r="13" spans="1:12" x14ac:dyDescent="0.25">
      <c r="A13" s="44" t="s">
        <v>355</v>
      </c>
      <c r="B13" s="45" t="s">
        <v>354</v>
      </c>
      <c r="C13" s="46" t="s">
        <v>12</v>
      </c>
      <c r="D13" s="47">
        <v>2000</v>
      </c>
      <c r="E13" s="47">
        <v>28</v>
      </c>
      <c r="F13" s="46">
        <v>26</v>
      </c>
      <c r="G13" s="46">
        <v>0</v>
      </c>
      <c r="H13" s="46">
        <v>0</v>
      </c>
      <c r="I13" s="48">
        <f t="shared" ref="I13" si="4">SUM(F13-E13)*D13</f>
        <v>-4000</v>
      </c>
      <c r="J13" s="49">
        <v>0</v>
      </c>
      <c r="K13" s="49">
        <v>0</v>
      </c>
      <c r="L13" s="48">
        <f t="shared" ref="L13" si="5">SUM(I13:K13)</f>
        <v>-4000</v>
      </c>
    </row>
    <row r="14" spans="1:12" x14ac:dyDescent="0.25">
      <c r="A14" s="44" t="s">
        <v>353</v>
      </c>
      <c r="B14" s="45" t="s">
        <v>354</v>
      </c>
      <c r="C14" s="46" t="s">
        <v>12</v>
      </c>
      <c r="D14" s="47">
        <v>2000</v>
      </c>
      <c r="E14" s="47">
        <v>29.5</v>
      </c>
      <c r="F14" s="46">
        <v>33.5</v>
      </c>
      <c r="G14" s="46">
        <v>0</v>
      </c>
      <c r="H14" s="46">
        <v>0</v>
      </c>
      <c r="I14" s="48">
        <f t="shared" ref="I14" si="6">SUM(F14-E14)*D14</f>
        <v>8000</v>
      </c>
      <c r="J14" s="49">
        <v>0</v>
      </c>
      <c r="K14" s="49">
        <v>0</v>
      </c>
      <c r="L14" s="48">
        <f t="shared" ref="L14" si="7">SUM(I14:K14)</f>
        <v>8000</v>
      </c>
    </row>
    <row r="15" spans="1:12" x14ac:dyDescent="0.25">
      <c r="A15" s="44" t="s">
        <v>352</v>
      </c>
      <c r="B15" s="45" t="s">
        <v>350</v>
      </c>
      <c r="C15" s="46" t="s">
        <v>12</v>
      </c>
      <c r="D15" s="47">
        <v>14000</v>
      </c>
      <c r="E15" s="47">
        <v>4.3499999999999996</v>
      </c>
      <c r="F15" s="46">
        <v>5</v>
      </c>
      <c r="G15" s="46">
        <v>0</v>
      </c>
      <c r="H15" s="46">
        <v>0</v>
      </c>
      <c r="I15" s="48">
        <f t="shared" ref="I15:I17" si="8">SUM(F15-E15)*D15</f>
        <v>9100.0000000000055</v>
      </c>
      <c r="J15" s="49">
        <v>0</v>
      </c>
      <c r="K15" s="49">
        <v>0</v>
      </c>
      <c r="L15" s="48">
        <f t="shared" ref="L15:L17" si="9">SUM(I15:K15)</f>
        <v>9100.0000000000055</v>
      </c>
    </row>
    <row r="16" spans="1:12" x14ac:dyDescent="0.25">
      <c r="A16" s="44" t="s">
        <v>351</v>
      </c>
      <c r="B16" s="45" t="s">
        <v>350</v>
      </c>
      <c r="C16" s="46" t="s">
        <v>12</v>
      </c>
      <c r="D16" s="47">
        <v>1200</v>
      </c>
      <c r="E16" s="47">
        <v>55</v>
      </c>
      <c r="F16" s="46">
        <v>40</v>
      </c>
      <c r="G16" s="46">
        <v>0</v>
      </c>
      <c r="H16" s="46">
        <v>0</v>
      </c>
      <c r="I16" s="48">
        <f t="shared" si="8"/>
        <v>-18000</v>
      </c>
      <c r="J16" s="49">
        <v>0</v>
      </c>
      <c r="K16" s="49">
        <v>0</v>
      </c>
      <c r="L16" s="48">
        <f t="shared" si="9"/>
        <v>-18000</v>
      </c>
    </row>
    <row r="17" spans="1:12" x14ac:dyDescent="0.25">
      <c r="A17" s="44" t="s">
        <v>348</v>
      </c>
      <c r="B17" s="45" t="s">
        <v>349</v>
      </c>
      <c r="C17" s="46" t="s">
        <v>12</v>
      </c>
      <c r="D17" s="47">
        <v>8000</v>
      </c>
      <c r="E17" s="47">
        <v>10.1</v>
      </c>
      <c r="F17" s="46">
        <v>11.1</v>
      </c>
      <c r="G17" s="46">
        <v>12.5</v>
      </c>
      <c r="H17" s="46">
        <v>0</v>
      </c>
      <c r="I17" s="48">
        <f t="shared" si="8"/>
        <v>8000</v>
      </c>
      <c r="J17" s="49">
        <f>SUM(G17-F17)*D17</f>
        <v>11200.000000000004</v>
      </c>
      <c r="K17" s="49">
        <v>0</v>
      </c>
      <c r="L17" s="48">
        <f t="shared" si="9"/>
        <v>19200.000000000004</v>
      </c>
    </row>
    <row r="18" spans="1:12" x14ac:dyDescent="0.25">
      <c r="A18" s="44" t="s">
        <v>346</v>
      </c>
      <c r="B18" s="45" t="s">
        <v>347</v>
      </c>
      <c r="C18" s="46" t="s">
        <v>12</v>
      </c>
      <c r="D18" s="47">
        <v>4240</v>
      </c>
      <c r="E18" s="47">
        <v>12</v>
      </c>
      <c r="F18" s="46">
        <v>9</v>
      </c>
      <c r="G18" s="46">
        <v>0</v>
      </c>
      <c r="H18" s="46">
        <v>0</v>
      </c>
      <c r="I18" s="48">
        <f t="shared" ref="I18" si="10">SUM(F18-E18)*D18</f>
        <v>-12720</v>
      </c>
      <c r="J18" s="49">
        <v>0</v>
      </c>
      <c r="K18" s="49">
        <v>0</v>
      </c>
      <c r="L18" s="48">
        <f t="shared" ref="L18" si="11">SUM(I18:K18)</f>
        <v>-12720</v>
      </c>
    </row>
    <row r="19" spans="1:12" x14ac:dyDescent="0.25">
      <c r="A19" s="44" t="s">
        <v>344</v>
      </c>
      <c r="B19" s="45" t="s">
        <v>345</v>
      </c>
      <c r="C19" s="46" t="s">
        <v>12</v>
      </c>
      <c r="D19" s="47">
        <v>48000</v>
      </c>
      <c r="E19" s="47">
        <v>2</v>
      </c>
      <c r="F19" s="46">
        <v>2.2000000000000002</v>
      </c>
      <c r="G19" s="46">
        <v>2.4</v>
      </c>
      <c r="H19" s="46">
        <v>0</v>
      </c>
      <c r="I19" s="48">
        <f t="shared" ref="I19" si="12">SUM(F19-E19)*D19</f>
        <v>9600.0000000000091</v>
      </c>
      <c r="J19" s="49">
        <f>SUM(G19-F19)*D19</f>
        <v>9599.9999999999873</v>
      </c>
      <c r="K19" s="49">
        <v>0</v>
      </c>
      <c r="L19" s="48">
        <f t="shared" ref="L19" si="13">SUM(I19:K19)</f>
        <v>19199.999999999996</v>
      </c>
    </row>
    <row r="20" spans="1:12" x14ac:dyDescent="0.25">
      <c r="A20" s="44" t="s">
        <v>342</v>
      </c>
      <c r="B20" s="45" t="s">
        <v>343</v>
      </c>
      <c r="C20" s="46" t="s">
        <v>12</v>
      </c>
      <c r="D20" s="47">
        <v>2400</v>
      </c>
      <c r="E20" s="47">
        <v>26</v>
      </c>
      <c r="F20" s="46">
        <v>20</v>
      </c>
      <c r="G20" s="46">
        <v>0</v>
      </c>
      <c r="H20" s="46">
        <v>0</v>
      </c>
      <c r="I20" s="48">
        <f t="shared" ref="I20" si="14">SUM(F20-E20)*D20</f>
        <v>-14400</v>
      </c>
      <c r="J20" s="49">
        <v>0</v>
      </c>
      <c r="K20" s="49">
        <v>0</v>
      </c>
      <c r="L20" s="48">
        <f t="shared" ref="L20" si="15">SUM(I20:K20)</f>
        <v>-14400</v>
      </c>
    </row>
    <row r="21" spans="1:12" x14ac:dyDescent="0.25">
      <c r="A21" s="44" t="s">
        <v>340</v>
      </c>
      <c r="B21" s="45" t="s">
        <v>341</v>
      </c>
      <c r="C21" s="46" t="s">
        <v>12</v>
      </c>
      <c r="D21" s="47">
        <v>4800</v>
      </c>
      <c r="E21" s="47">
        <v>17</v>
      </c>
      <c r="F21" s="46">
        <v>17</v>
      </c>
      <c r="G21" s="46">
        <v>0</v>
      </c>
      <c r="H21" s="46">
        <v>0</v>
      </c>
      <c r="I21" s="48">
        <v>0</v>
      </c>
      <c r="J21" s="49">
        <v>0</v>
      </c>
      <c r="K21" s="49">
        <v>0</v>
      </c>
      <c r="L21" s="48">
        <f t="shared" ref="L21" si="16">SUM(I21:K21)</f>
        <v>0</v>
      </c>
    </row>
    <row r="22" spans="1:12" x14ac:dyDescent="0.25">
      <c r="A22" s="44" t="s">
        <v>338</v>
      </c>
      <c r="B22" s="45" t="s">
        <v>339</v>
      </c>
      <c r="C22" s="46" t="s">
        <v>12</v>
      </c>
      <c r="D22" s="47">
        <v>6000</v>
      </c>
      <c r="E22" s="47">
        <v>13.5</v>
      </c>
      <c r="F22" s="46">
        <v>13.5</v>
      </c>
      <c r="G22" s="46">
        <v>0</v>
      </c>
      <c r="H22" s="46">
        <v>0</v>
      </c>
      <c r="I22" s="48">
        <v>0</v>
      </c>
      <c r="J22" s="49">
        <v>0</v>
      </c>
      <c r="K22" s="49">
        <v>0</v>
      </c>
      <c r="L22" s="48">
        <f t="shared" ref="L22:L25" si="17">SUM(I22:K22)</f>
        <v>0</v>
      </c>
    </row>
    <row r="23" spans="1:12" x14ac:dyDescent="0.25">
      <c r="A23" s="44" t="s">
        <v>335</v>
      </c>
      <c r="B23" s="45" t="s">
        <v>336</v>
      </c>
      <c r="C23" s="46" t="s">
        <v>12</v>
      </c>
      <c r="D23" s="47">
        <v>3000</v>
      </c>
      <c r="E23" s="47">
        <v>24</v>
      </c>
      <c r="F23" s="46">
        <v>28</v>
      </c>
      <c r="G23" s="46">
        <v>0</v>
      </c>
      <c r="H23" s="46">
        <v>0</v>
      </c>
      <c r="I23" s="48">
        <f t="shared" ref="I23:I25" si="18">SUM(F23-E23)*D23</f>
        <v>12000</v>
      </c>
      <c r="J23" s="49">
        <v>0</v>
      </c>
      <c r="K23" s="49">
        <v>0</v>
      </c>
      <c r="L23" s="48">
        <f t="shared" si="17"/>
        <v>12000</v>
      </c>
    </row>
    <row r="24" spans="1:12" x14ac:dyDescent="0.25">
      <c r="A24" s="44" t="s">
        <v>335</v>
      </c>
      <c r="B24" s="45" t="s">
        <v>337</v>
      </c>
      <c r="C24" s="46" t="s">
        <v>12</v>
      </c>
      <c r="D24" s="47">
        <v>14000</v>
      </c>
      <c r="E24" s="47">
        <v>4.5</v>
      </c>
      <c r="F24" s="46">
        <v>4</v>
      </c>
      <c r="G24" s="46">
        <v>0</v>
      </c>
      <c r="H24" s="46">
        <v>0</v>
      </c>
      <c r="I24" s="48">
        <f t="shared" si="18"/>
        <v>-7000</v>
      </c>
      <c r="J24" s="49">
        <v>0</v>
      </c>
      <c r="K24" s="49">
        <v>0</v>
      </c>
      <c r="L24" s="48">
        <f t="shared" si="17"/>
        <v>-7000</v>
      </c>
    </row>
    <row r="25" spans="1:12" x14ac:dyDescent="0.25">
      <c r="A25" s="44" t="s">
        <v>333</v>
      </c>
      <c r="B25" s="45" t="s">
        <v>334</v>
      </c>
      <c r="C25" s="46" t="s">
        <v>12</v>
      </c>
      <c r="D25" s="47">
        <v>2600</v>
      </c>
      <c r="E25" s="47">
        <v>13.5</v>
      </c>
      <c r="F25" s="46">
        <v>12</v>
      </c>
      <c r="G25" s="46">
        <v>0</v>
      </c>
      <c r="H25" s="46">
        <v>0</v>
      </c>
      <c r="I25" s="48">
        <f t="shared" si="18"/>
        <v>-3900</v>
      </c>
      <c r="J25" s="49">
        <v>0</v>
      </c>
      <c r="K25" s="49">
        <v>0</v>
      </c>
      <c r="L25" s="48">
        <f t="shared" si="17"/>
        <v>-3900</v>
      </c>
    </row>
    <row r="27" spans="1:12" x14ac:dyDescent="0.25">
      <c r="A27" s="50"/>
      <c r="B27" s="50"/>
      <c r="C27" s="50"/>
      <c r="D27" s="50"/>
      <c r="E27" s="50"/>
      <c r="F27" s="50"/>
      <c r="G27" s="50"/>
      <c r="H27" s="51"/>
      <c r="I27" s="52"/>
      <c r="J27" s="53"/>
      <c r="K27" s="51"/>
      <c r="L27" s="52">
        <f>SUM(L11:L26)</f>
        <v>44280.000000000015</v>
      </c>
    </row>
    <row r="28" spans="1:12" x14ac:dyDescent="0.25">
      <c r="A28" s="44"/>
      <c r="B28" s="45"/>
      <c r="C28" s="46"/>
      <c r="D28" s="47"/>
      <c r="E28" s="47"/>
      <c r="F28" s="46"/>
      <c r="G28" s="46"/>
      <c r="H28" s="46"/>
      <c r="I28" s="48"/>
      <c r="J28" s="49"/>
      <c r="K28" s="49"/>
      <c r="L28" s="48"/>
    </row>
    <row r="29" spans="1:12" x14ac:dyDescent="0.25">
      <c r="A29" s="39">
        <v>43617</v>
      </c>
    </row>
    <row r="30" spans="1:12" x14ac:dyDescent="0.25">
      <c r="A30" s="72" t="s">
        <v>242</v>
      </c>
      <c r="B30" s="73" t="s">
        <v>243</v>
      </c>
      <c r="C30" s="60" t="s">
        <v>244</v>
      </c>
      <c r="D30" s="74" t="s">
        <v>245</v>
      </c>
      <c r="E30" s="74" t="s">
        <v>246</v>
      </c>
      <c r="F30" s="60" t="s">
        <v>223</v>
      </c>
    </row>
    <row r="31" spans="1:12" x14ac:dyDescent="0.25">
      <c r="A31" s="44" t="s">
        <v>332</v>
      </c>
      <c r="B31" s="58">
        <v>1</v>
      </c>
      <c r="C31" s="46">
        <f>SUM(A31-B31)</f>
        <v>19</v>
      </c>
      <c r="D31" s="47">
        <v>1</v>
      </c>
      <c r="E31" s="46">
        <f>SUM(C31-D31)</f>
        <v>18</v>
      </c>
      <c r="F31" s="46">
        <f>E31*100/C31</f>
        <v>94.736842105263165</v>
      </c>
    </row>
    <row r="32" spans="1:12" x14ac:dyDescent="0.25">
      <c r="A32" s="35"/>
      <c r="B32" s="35"/>
      <c r="C32" s="35"/>
      <c r="D32" s="35"/>
      <c r="E32" s="39">
        <v>43617</v>
      </c>
      <c r="F32" s="35"/>
      <c r="G32" s="35"/>
      <c r="H32" s="35"/>
      <c r="I32" s="35"/>
      <c r="J32" s="35"/>
      <c r="K32" s="35"/>
      <c r="L32" s="35"/>
    </row>
    <row r="34" spans="1:12" x14ac:dyDescent="0.25">
      <c r="A34" s="44" t="s">
        <v>330</v>
      </c>
      <c r="B34" s="45" t="s">
        <v>331</v>
      </c>
      <c r="C34" s="46" t="s">
        <v>12</v>
      </c>
      <c r="D34" s="47">
        <v>11200</v>
      </c>
      <c r="E34" s="47">
        <v>8.3000000000000007</v>
      </c>
      <c r="F34" s="46">
        <v>9</v>
      </c>
      <c r="G34" s="46">
        <v>0</v>
      </c>
      <c r="H34" s="46">
        <v>0</v>
      </c>
      <c r="I34" s="48">
        <f t="shared" ref="I34" si="19">SUM(F34-E34)*D34</f>
        <v>7839.9999999999918</v>
      </c>
      <c r="J34" s="49">
        <v>0</v>
      </c>
      <c r="K34" s="49">
        <v>0</v>
      </c>
      <c r="L34" s="48">
        <f t="shared" ref="L34" si="20">SUM(I34:K34)</f>
        <v>7839.9999999999918</v>
      </c>
    </row>
    <row r="35" spans="1:12" x14ac:dyDescent="0.25">
      <c r="A35" s="44" t="s">
        <v>328</v>
      </c>
      <c r="B35" s="45" t="s">
        <v>329</v>
      </c>
      <c r="C35" s="46" t="s">
        <v>12</v>
      </c>
      <c r="D35" s="47">
        <v>24000</v>
      </c>
      <c r="E35" s="47">
        <v>7.3</v>
      </c>
      <c r="F35" s="46">
        <v>8</v>
      </c>
      <c r="G35" s="46">
        <v>9</v>
      </c>
      <c r="H35" s="46">
        <v>0</v>
      </c>
      <c r="I35" s="48">
        <f t="shared" ref="I35" si="21">SUM(F35-E35)*D35</f>
        <v>16800.000000000004</v>
      </c>
      <c r="J35" s="49">
        <f>SUM(G35-F35)*D35</f>
        <v>24000</v>
      </c>
      <c r="K35" s="49">
        <v>0</v>
      </c>
      <c r="L35" s="48">
        <f t="shared" ref="L35" si="22">SUM(I35:K35)</f>
        <v>40800</v>
      </c>
    </row>
    <row r="36" spans="1:12" x14ac:dyDescent="0.25">
      <c r="A36" s="44" t="s">
        <v>326</v>
      </c>
      <c r="B36" s="45" t="s">
        <v>327</v>
      </c>
      <c r="C36" s="46" t="s">
        <v>12</v>
      </c>
      <c r="D36" s="47">
        <v>4000</v>
      </c>
      <c r="E36" s="47">
        <v>12</v>
      </c>
      <c r="F36" s="46">
        <v>14</v>
      </c>
      <c r="G36" s="46">
        <v>16</v>
      </c>
      <c r="H36" s="46">
        <v>0</v>
      </c>
      <c r="I36" s="48">
        <f t="shared" ref="I36" si="23">SUM(F36-E36)*D36</f>
        <v>8000</v>
      </c>
      <c r="J36" s="49">
        <f>SUM(G36-F36)*D36</f>
        <v>8000</v>
      </c>
      <c r="K36" s="49">
        <v>0</v>
      </c>
      <c r="L36" s="48">
        <f t="shared" ref="L36" si="24">SUM(I36:K36)</f>
        <v>16000</v>
      </c>
    </row>
    <row r="37" spans="1:12" x14ac:dyDescent="0.25">
      <c r="A37" s="44" t="s">
        <v>324</v>
      </c>
      <c r="B37" s="45" t="s">
        <v>325</v>
      </c>
      <c r="C37" s="46" t="s">
        <v>12</v>
      </c>
      <c r="D37" s="47">
        <v>18000</v>
      </c>
      <c r="E37" s="47">
        <v>2.5</v>
      </c>
      <c r="F37" s="46">
        <v>3</v>
      </c>
      <c r="G37" s="46">
        <v>3.5</v>
      </c>
      <c r="H37" s="46">
        <v>0</v>
      </c>
      <c r="I37" s="48">
        <f t="shared" ref="I37" si="25">SUM(F37-E37)*D37</f>
        <v>9000</v>
      </c>
      <c r="J37" s="49">
        <f>SUM(G37-F37)*D37</f>
        <v>9000</v>
      </c>
      <c r="K37" s="49">
        <v>0</v>
      </c>
      <c r="L37" s="48">
        <f t="shared" ref="L37" si="26">SUM(I37:K37)</f>
        <v>18000</v>
      </c>
    </row>
    <row r="38" spans="1:12" x14ac:dyDescent="0.25">
      <c r="A38" s="44" t="s">
        <v>320</v>
      </c>
      <c r="B38" s="45" t="s">
        <v>321</v>
      </c>
      <c r="C38" s="46" t="s">
        <v>12</v>
      </c>
      <c r="D38" s="47">
        <v>4000</v>
      </c>
      <c r="E38" s="47">
        <v>6</v>
      </c>
      <c r="F38" s="46">
        <v>6.3</v>
      </c>
      <c r="G38" s="46">
        <v>0</v>
      </c>
      <c r="H38" s="46">
        <v>0</v>
      </c>
      <c r="I38" s="48">
        <f t="shared" ref="I38:I41" si="27">SUM(F38-E38)*D38</f>
        <v>1199.9999999999993</v>
      </c>
      <c r="J38" s="49">
        <v>0</v>
      </c>
      <c r="K38" s="49">
        <v>0</v>
      </c>
      <c r="L38" s="48">
        <f t="shared" ref="L38:L41" si="28">SUM(I38:K38)</f>
        <v>1199.9999999999993</v>
      </c>
    </row>
    <row r="39" spans="1:12" x14ac:dyDescent="0.25">
      <c r="A39" s="44" t="s">
        <v>322</v>
      </c>
      <c r="B39" s="45" t="s">
        <v>323</v>
      </c>
      <c r="C39" s="46" t="s">
        <v>12</v>
      </c>
      <c r="D39" s="47">
        <v>28000</v>
      </c>
      <c r="E39" s="47">
        <v>2.4</v>
      </c>
      <c r="F39" s="46">
        <v>2.8</v>
      </c>
      <c r="G39" s="46">
        <v>0</v>
      </c>
      <c r="H39" s="46">
        <v>0</v>
      </c>
      <c r="I39" s="48">
        <f t="shared" si="27"/>
        <v>11199.999999999998</v>
      </c>
      <c r="J39" s="49">
        <v>0</v>
      </c>
      <c r="K39" s="49">
        <v>0</v>
      </c>
      <c r="L39" s="48">
        <f t="shared" si="28"/>
        <v>11199.999999999998</v>
      </c>
    </row>
    <row r="40" spans="1:12" x14ac:dyDescent="0.25">
      <c r="A40" s="44" t="s">
        <v>317</v>
      </c>
      <c r="B40" s="45" t="s">
        <v>318</v>
      </c>
      <c r="C40" s="46" t="s">
        <v>12</v>
      </c>
      <c r="D40" s="47">
        <v>2400</v>
      </c>
      <c r="E40" s="47">
        <v>25</v>
      </c>
      <c r="F40" s="46">
        <v>25</v>
      </c>
      <c r="G40" s="46">
        <v>0</v>
      </c>
      <c r="H40" s="46">
        <v>0</v>
      </c>
      <c r="I40" s="48">
        <f t="shared" ref="I40" si="29">SUM(F40-E40)*D40</f>
        <v>0</v>
      </c>
      <c r="J40" s="49">
        <v>0</v>
      </c>
      <c r="K40" s="49">
        <v>0</v>
      </c>
      <c r="L40" s="48">
        <f t="shared" ref="L40" si="30">SUM(I40:K40)</f>
        <v>0</v>
      </c>
    </row>
    <row r="41" spans="1:12" x14ac:dyDescent="0.25">
      <c r="A41" s="44" t="s">
        <v>317</v>
      </c>
      <c r="B41" s="45" t="s">
        <v>319</v>
      </c>
      <c r="C41" s="46" t="s">
        <v>12</v>
      </c>
      <c r="D41" s="47">
        <v>32000</v>
      </c>
      <c r="E41" s="47">
        <v>1</v>
      </c>
      <c r="F41" s="46">
        <v>1.3</v>
      </c>
      <c r="G41" s="46">
        <v>1.6</v>
      </c>
      <c r="H41" s="46">
        <v>0</v>
      </c>
      <c r="I41" s="48">
        <f t="shared" si="27"/>
        <v>9600.0000000000018</v>
      </c>
      <c r="J41" s="49">
        <f>SUM(G41-F41)*D41</f>
        <v>9600.0000000000018</v>
      </c>
      <c r="K41" s="49">
        <v>0</v>
      </c>
      <c r="L41" s="48">
        <f t="shared" si="28"/>
        <v>19200.000000000004</v>
      </c>
    </row>
    <row r="42" spans="1:12" x14ac:dyDescent="0.25">
      <c r="A42" s="44" t="s">
        <v>315</v>
      </c>
      <c r="B42" s="45" t="s">
        <v>316</v>
      </c>
      <c r="C42" s="46" t="s">
        <v>12</v>
      </c>
      <c r="D42" s="47">
        <v>32000</v>
      </c>
      <c r="E42" s="47">
        <v>3.5</v>
      </c>
      <c r="F42" s="46">
        <v>3.8</v>
      </c>
      <c r="G42" s="46">
        <v>0</v>
      </c>
      <c r="H42" s="46">
        <v>0</v>
      </c>
      <c r="I42" s="48">
        <f t="shared" ref="I42" si="31">SUM(F42-E42)*D42</f>
        <v>9599.9999999999945</v>
      </c>
      <c r="J42" s="49">
        <v>0</v>
      </c>
      <c r="K42" s="49">
        <v>0</v>
      </c>
      <c r="L42" s="48">
        <f t="shared" ref="L42" si="32">SUM(I42:K42)</f>
        <v>9599.9999999999945</v>
      </c>
    </row>
    <row r="43" spans="1:12" x14ac:dyDescent="0.25">
      <c r="A43" s="44" t="s">
        <v>314</v>
      </c>
      <c r="B43" s="45" t="s">
        <v>311</v>
      </c>
      <c r="C43" s="46" t="s">
        <v>12</v>
      </c>
      <c r="D43" s="47">
        <v>24000</v>
      </c>
      <c r="E43" s="47">
        <v>4</v>
      </c>
      <c r="F43" s="46">
        <v>4.5</v>
      </c>
      <c r="G43" s="46">
        <v>0</v>
      </c>
      <c r="H43" s="46">
        <v>0</v>
      </c>
      <c r="I43" s="48">
        <f t="shared" ref="I43" si="33">SUM(F43-E43)*D43</f>
        <v>12000</v>
      </c>
      <c r="J43" s="49">
        <v>0</v>
      </c>
      <c r="K43" s="49">
        <v>0</v>
      </c>
      <c r="L43" s="48">
        <f t="shared" ref="L43" si="34">SUM(I43:K43)</f>
        <v>12000</v>
      </c>
    </row>
    <row r="44" spans="1:12" x14ac:dyDescent="0.25">
      <c r="A44" s="44" t="s">
        <v>313</v>
      </c>
      <c r="B44" s="45" t="s">
        <v>310</v>
      </c>
      <c r="C44" s="46" t="s">
        <v>12</v>
      </c>
      <c r="D44" s="47">
        <v>2400</v>
      </c>
      <c r="E44" s="47">
        <v>31</v>
      </c>
      <c r="F44" s="46">
        <v>35</v>
      </c>
      <c r="G44" s="46">
        <v>40</v>
      </c>
      <c r="H44" s="46">
        <v>0</v>
      </c>
      <c r="I44" s="48">
        <f t="shared" ref="I44" si="35">SUM(F44-E44)*D44</f>
        <v>9600</v>
      </c>
      <c r="J44" s="49">
        <f>SUM(G44-F44)*D44</f>
        <v>12000</v>
      </c>
      <c r="K44" s="49">
        <v>0</v>
      </c>
      <c r="L44" s="48">
        <f t="shared" ref="L44" si="36">SUM(I44:K44)</f>
        <v>21600</v>
      </c>
    </row>
    <row r="45" spans="1:12" x14ac:dyDescent="0.25">
      <c r="A45" s="44" t="s">
        <v>312</v>
      </c>
      <c r="B45" s="45" t="s">
        <v>311</v>
      </c>
      <c r="C45" s="46" t="s">
        <v>12</v>
      </c>
      <c r="D45" s="47">
        <v>24000</v>
      </c>
      <c r="E45" s="47">
        <v>5.5</v>
      </c>
      <c r="F45" s="46">
        <v>6</v>
      </c>
      <c r="G45" s="46">
        <v>0</v>
      </c>
      <c r="H45" s="46">
        <v>0</v>
      </c>
      <c r="I45" s="48">
        <f t="shared" ref="I45" si="37">SUM(F45-E45)*D45</f>
        <v>12000</v>
      </c>
      <c r="J45" s="49">
        <v>0</v>
      </c>
      <c r="K45" s="49">
        <v>0</v>
      </c>
      <c r="L45" s="48">
        <f t="shared" ref="L45" si="38">SUM(I45:K45)</f>
        <v>12000</v>
      </c>
    </row>
    <row r="46" spans="1:12" x14ac:dyDescent="0.25">
      <c r="A46" s="44" t="s">
        <v>309</v>
      </c>
      <c r="B46" s="45" t="s">
        <v>310</v>
      </c>
      <c r="C46" s="46" t="s">
        <v>12</v>
      </c>
      <c r="D46" s="47">
        <v>2400</v>
      </c>
      <c r="E46" s="47">
        <v>27</v>
      </c>
      <c r="F46" s="46">
        <v>31</v>
      </c>
      <c r="G46" s="46">
        <v>34.5</v>
      </c>
      <c r="H46" s="46">
        <v>0</v>
      </c>
      <c r="I46" s="48">
        <f t="shared" ref="I46" si="39">SUM(F46-E46)*D46</f>
        <v>9600</v>
      </c>
      <c r="J46" s="49">
        <v>0</v>
      </c>
      <c r="K46" s="49">
        <v>0</v>
      </c>
      <c r="L46" s="48">
        <f t="shared" ref="L46" si="40">SUM(I46:K46)</f>
        <v>9600</v>
      </c>
    </row>
    <row r="47" spans="1:12" x14ac:dyDescent="0.25">
      <c r="A47" s="44" t="s">
        <v>308</v>
      </c>
      <c r="B47" s="45" t="s">
        <v>275</v>
      </c>
      <c r="C47" s="46" t="s">
        <v>12</v>
      </c>
      <c r="D47" s="47">
        <v>14000</v>
      </c>
      <c r="E47" s="47">
        <v>6</v>
      </c>
      <c r="F47" s="46">
        <v>6.7</v>
      </c>
      <c r="G47" s="46">
        <v>0</v>
      </c>
      <c r="H47" s="46">
        <v>0</v>
      </c>
      <c r="I47" s="48">
        <f t="shared" ref="I47" si="41">SUM(F47-E47)*D47</f>
        <v>9800.0000000000018</v>
      </c>
      <c r="J47" s="49">
        <v>0</v>
      </c>
      <c r="K47" s="49">
        <v>0</v>
      </c>
      <c r="L47" s="48">
        <f t="shared" ref="L47" si="42">SUM(I47:K47)</f>
        <v>9800.0000000000018</v>
      </c>
    </row>
    <row r="48" spans="1:12" x14ac:dyDescent="0.25">
      <c r="A48" s="44" t="s">
        <v>306</v>
      </c>
      <c r="B48" s="45" t="s">
        <v>307</v>
      </c>
      <c r="C48" s="46" t="s">
        <v>12</v>
      </c>
      <c r="D48" s="47">
        <v>6000</v>
      </c>
      <c r="E48" s="47">
        <v>17.2</v>
      </c>
      <c r="F48" s="46">
        <v>19.2</v>
      </c>
      <c r="G48" s="46">
        <v>0</v>
      </c>
      <c r="H48" s="46">
        <v>0</v>
      </c>
      <c r="I48" s="48">
        <f t="shared" ref="I48" si="43">SUM(F48-E48)*D48</f>
        <v>12000</v>
      </c>
      <c r="J48" s="49">
        <v>0</v>
      </c>
      <c r="K48" s="49">
        <v>0</v>
      </c>
      <c r="L48" s="48">
        <f t="shared" ref="L48" si="44">SUM(I48:K48)</f>
        <v>12000</v>
      </c>
    </row>
    <row r="49" spans="1:12" x14ac:dyDescent="0.25">
      <c r="A49" s="44" t="s">
        <v>304</v>
      </c>
      <c r="B49" s="45" t="s">
        <v>305</v>
      </c>
      <c r="C49" s="46" t="s">
        <v>12</v>
      </c>
      <c r="D49" s="47">
        <v>2400</v>
      </c>
      <c r="E49" s="47">
        <v>23.5</v>
      </c>
      <c r="F49" s="46">
        <v>27</v>
      </c>
      <c r="G49" s="46">
        <v>0</v>
      </c>
      <c r="H49" s="46">
        <v>0</v>
      </c>
      <c r="I49" s="48">
        <f t="shared" ref="I49" si="45">SUM(F49-E49)*D49</f>
        <v>8400</v>
      </c>
      <c r="J49" s="49">
        <v>0</v>
      </c>
      <c r="K49" s="49">
        <v>0</v>
      </c>
      <c r="L49" s="48">
        <f t="shared" ref="L49" si="46">SUM(I49:K49)</f>
        <v>8400</v>
      </c>
    </row>
    <row r="50" spans="1:12" x14ac:dyDescent="0.25">
      <c r="A50" s="44" t="s">
        <v>303</v>
      </c>
      <c r="B50" s="45" t="s">
        <v>302</v>
      </c>
      <c r="C50" s="46" t="s">
        <v>12</v>
      </c>
      <c r="D50" s="47">
        <v>14000</v>
      </c>
      <c r="E50" s="47">
        <v>4.8</v>
      </c>
      <c r="F50" s="46">
        <v>5.4</v>
      </c>
      <c r="G50" s="46">
        <v>6</v>
      </c>
      <c r="H50" s="46">
        <v>0</v>
      </c>
      <c r="I50" s="48">
        <f t="shared" ref="I50" si="47">SUM(F50-E50)*D50</f>
        <v>8400.0000000000073</v>
      </c>
      <c r="J50" s="49">
        <f>SUM(G50-F50)*D50</f>
        <v>8399.9999999999945</v>
      </c>
      <c r="K50" s="49">
        <v>0</v>
      </c>
      <c r="L50" s="48">
        <f t="shared" ref="L50" si="48">SUM(I50:K50)</f>
        <v>16800</v>
      </c>
    </row>
    <row r="51" spans="1:12" x14ac:dyDescent="0.25">
      <c r="A51" s="44" t="s">
        <v>300</v>
      </c>
      <c r="B51" s="45" t="s">
        <v>301</v>
      </c>
      <c r="C51" s="46" t="s">
        <v>12</v>
      </c>
      <c r="D51" s="47">
        <v>24000</v>
      </c>
      <c r="E51" s="47">
        <v>5.5</v>
      </c>
      <c r="F51" s="46">
        <v>5.9</v>
      </c>
      <c r="G51" s="46">
        <v>0</v>
      </c>
      <c r="H51" s="46">
        <v>0</v>
      </c>
      <c r="I51" s="48">
        <f t="shared" ref="I51" si="49">SUM(F51-E51)*D51</f>
        <v>9600.0000000000091</v>
      </c>
      <c r="J51" s="49">
        <v>0</v>
      </c>
      <c r="K51" s="49">
        <v>0</v>
      </c>
      <c r="L51" s="48">
        <f t="shared" ref="L51" si="50">SUM(I51:K51)</f>
        <v>9600.0000000000091</v>
      </c>
    </row>
    <row r="52" spans="1:12" x14ac:dyDescent="0.25">
      <c r="A52" s="44" t="s">
        <v>298</v>
      </c>
      <c r="B52" s="45" t="s">
        <v>299</v>
      </c>
      <c r="C52" s="46" t="s">
        <v>12</v>
      </c>
      <c r="D52" s="47">
        <v>16000</v>
      </c>
      <c r="E52" s="47">
        <v>5.65</v>
      </c>
      <c r="F52" s="46">
        <v>5</v>
      </c>
      <c r="G52" s="46">
        <v>0</v>
      </c>
      <c r="H52" s="46">
        <v>0</v>
      </c>
      <c r="I52" s="48">
        <f t="shared" ref="I52" si="51">SUM(F52-E52)*D52</f>
        <v>-10400.000000000005</v>
      </c>
      <c r="J52" s="49">
        <v>0</v>
      </c>
      <c r="K52" s="49">
        <v>0</v>
      </c>
      <c r="L52" s="48">
        <f t="shared" ref="L52" si="52">SUM(I52:K52)</f>
        <v>-10400.000000000005</v>
      </c>
    </row>
    <row r="53" spans="1:12" x14ac:dyDescent="0.25">
      <c r="A53" s="44" t="s">
        <v>296</v>
      </c>
      <c r="B53" s="45" t="s">
        <v>297</v>
      </c>
      <c r="C53" s="46" t="s">
        <v>12</v>
      </c>
      <c r="D53" s="47">
        <v>2000</v>
      </c>
      <c r="E53" s="47">
        <v>44</v>
      </c>
      <c r="F53" s="46">
        <v>48</v>
      </c>
      <c r="G53" s="46">
        <v>52</v>
      </c>
      <c r="H53" s="46">
        <v>0</v>
      </c>
      <c r="I53" s="48">
        <f t="shared" ref="I53" si="53">SUM(F53-E53)*D53</f>
        <v>8000</v>
      </c>
      <c r="J53" s="49">
        <f>SUM(G53-F53)*D53</f>
        <v>8000</v>
      </c>
      <c r="K53" s="49">
        <v>0</v>
      </c>
      <c r="L53" s="48">
        <f t="shared" ref="L53" si="54">SUM(I53:K53)</f>
        <v>16000</v>
      </c>
    </row>
    <row r="54" spans="1:12" x14ac:dyDescent="0.25">
      <c r="A54" s="50"/>
      <c r="B54" s="50"/>
      <c r="C54" s="50"/>
      <c r="D54" s="50"/>
      <c r="E54" s="50"/>
      <c r="F54" s="50"/>
      <c r="G54" s="50"/>
      <c r="H54" s="51" t="s">
        <v>178</v>
      </c>
      <c r="I54" s="52">
        <f>SUM(I33:I53)</f>
        <v>162240</v>
      </c>
      <c r="J54" s="53"/>
      <c r="K54" s="51" t="s">
        <v>80</v>
      </c>
      <c r="L54" s="52">
        <f>SUM(L33:L53)</f>
        <v>241240</v>
      </c>
    </row>
    <row r="55" spans="1:12" x14ac:dyDescent="0.25">
      <c r="A55" s="44"/>
      <c r="B55" s="45"/>
      <c r="C55" s="46"/>
      <c r="D55" s="47"/>
      <c r="E55" s="47"/>
      <c r="F55" s="46"/>
      <c r="G55" s="46"/>
      <c r="H55" s="46"/>
      <c r="I55" s="48"/>
      <c r="J55" s="49"/>
      <c r="K55" s="49"/>
      <c r="L55" s="48"/>
    </row>
    <row r="56" spans="1:12" x14ac:dyDescent="0.25">
      <c r="A56" s="50"/>
      <c r="B56" s="50"/>
      <c r="C56" s="50"/>
      <c r="D56" s="50"/>
      <c r="E56" s="54">
        <v>43586</v>
      </c>
      <c r="F56" s="50"/>
      <c r="G56" s="50"/>
      <c r="H56" s="50"/>
      <c r="I56" s="50"/>
      <c r="J56" s="50"/>
      <c r="K56" s="50"/>
      <c r="L56" s="50"/>
    </row>
    <row r="57" spans="1:12" x14ac:dyDescent="0.25">
      <c r="A57" s="44"/>
      <c r="B57" s="45"/>
      <c r="C57" s="46"/>
      <c r="D57" s="47"/>
      <c r="E57" s="47"/>
      <c r="F57" s="46"/>
      <c r="G57" s="46"/>
      <c r="H57" s="46"/>
      <c r="I57" s="48"/>
      <c r="J57" s="49"/>
      <c r="K57" s="49"/>
      <c r="L57" s="48"/>
    </row>
    <row r="58" spans="1:12" x14ac:dyDescent="0.25">
      <c r="A58" s="44" t="s">
        <v>294</v>
      </c>
      <c r="B58" s="45" t="s">
        <v>295</v>
      </c>
      <c r="C58" s="46" t="s">
        <v>12</v>
      </c>
      <c r="D58" s="47">
        <v>6000</v>
      </c>
      <c r="E58" s="47">
        <v>16</v>
      </c>
      <c r="F58" s="46">
        <v>17.5</v>
      </c>
      <c r="G58" s="46">
        <v>0</v>
      </c>
      <c r="H58" s="46">
        <v>0</v>
      </c>
      <c r="I58" s="48">
        <f t="shared" ref="I58" si="55">SUM(F58-E58)*D58</f>
        <v>9000</v>
      </c>
      <c r="J58" s="49">
        <v>0</v>
      </c>
      <c r="K58" s="49">
        <v>0</v>
      </c>
      <c r="L58" s="48">
        <f t="shared" ref="L58" si="56">SUM(I58:K58)</f>
        <v>9000</v>
      </c>
    </row>
    <row r="59" spans="1:12" x14ac:dyDescent="0.25">
      <c r="A59" s="44" t="s">
        <v>292</v>
      </c>
      <c r="B59" s="45" t="s">
        <v>293</v>
      </c>
      <c r="C59" s="46" t="s">
        <v>12</v>
      </c>
      <c r="D59" s="47">
        <v>5600</v>
      </c>
      <c r="E59" s="47">
        <v>29.5</v>
      </c>
      <c r="F59" s="46">
        <v>31.5</v>
      </c>
      <c r="G59" s="46">
        <v>33.5</v>
      </c>
      <c r="H59" s="46">
        <v>0</v>
      </c>
      <c r="I59" s="48">
        <f t="shared" ref="I59" si="57">SUM(F59-E59)*D59</f>
        <v>11200</v>
      </c>
      <c r="J59" s="49">
        <f>SUM(G59-F59)*D59</f>
        <v>11200</v>
      </c>
      <c r="K59" s="49">
        <v>0</v>
      </c>
      <c r="L59" s="48">
        <f t="shared" ref="L59" si="58">SUM(I59:K59)</f>
        <v>22400</v>
      </c>
    </row>
    <row r="60" spans="1:12" x14ac:dyDescent="0.25">
      <c r="A60" s="44" t="s">
        <v>291</v>
      </c>
      <c r="B60" s="45" t="s">
        <v>290</v>
      </c>
      <c r="C60" s="46" t="s">
        <v>12</v>
      </c>
      <c r="D60" s="47">
        <v>18000</v>
      </c>
      <c r="E60" s="47">
        <v>8.1999999999999993</v>
      </c>
      <c r="F60" s="46">
        <v>8.6999999999999993</v>
      </c>
      <c r="G60" s="46">
        <v>0</v>
      </c>
      <c r="H60" s="46">
        <v>0</v>
      </c>
      <c r="I60" s="48">
        <f>SUM(F60-E60)*D60</f>
        <v>9000</v>
      </c>
      <c r="J60" s="49">
        <v>0</v>
      </c>
      <c r="K60" s="49">
        <v>0</v>
      </c>
      <c r="L60" s="48">
        <f t="shared" ref="L60" si="59">SUM(I60:K60)</f>
        <v>9000</v>
      </c>
    </row>
    <row r="61" spans="1:12" x14ac:dyDescent="0.25">
      <c r="A61" s="44" t="s">
        <v>288</v>
      </c>
      <c r="B61" s="45" t="s">
        <v>289</v>
      </c>
      <c r="C61" s="46" t="s">
        <v>12</v>
      </c>
      <c r="D61" s="47">
        <v>12000</v>
      </c>
      <c r="E61" s="47">
        <v>3</v>
      </c>
      <c r="F61" s="46">
        <v>2.25</v>
      </c>
      <c r="G61" s="46">
        <v>0</v>
      </c>
      <c r="H61" s="46">
        <v>0</v>
      </c>
      <c r="I61" s="48">
        <f t="shared" ref="I61" si="60">SUM(F61-E61)*D61</f>
        <v>-9000</v>
      </c>
      <c r="J61" s="49">
        <v>0</v>
      </c>
      <c r="K61" s="49">
        <v>0</v>
      </c>
      <c r="L61" s="48">
        <f t="shared" ref="L61" si="61">SUM(I61:K61)</f>
        <v>-9000</v>
      </c>
    </row>
    <row r="62" spans="1:12" x14ac:dyDescent="0.25">
      <c r="A62" s="44" t="s">
        <v>287</v>
      </c>
      <c r="B62" s="45" t="s">
        <v>286</v>
      </c>
      <c r="C62" s="46" t="s">
        <v>12</v>
      </c>
      <c r="D62" s="47">
        <v>1600</v>
      </c>
      <c r="E62" s="47">
        <v>19</v>
      </c>
      <c r="F62" s="46">
        <v>14</v>
      </c>
      <c r="G62" s="46">
        <v>0</v>
      </c>
      <c r="H62" s="46">
        <v>0</v>
      </c>
      <c r="I62" s="48">
        <f t="shared" ref="I62:I63" si="62">SUM(F62-E62)*D62</f>
        <v>-8000</v>
      </c>
      <c r="J62" s="49">
        <v>0</v>
      </c>
      <c r="K62" s="49">
        <v>0</v>
      </c>
      <c r="L62" s="48">
        <f t="shared" ref="L62:L63" si="63">SUM(I62:K62)</f>
        <v>-8000</v>
      </c>
    </row>
    <row r="63" spans="1:12" x14ac:dyDescent="0.25">
      <c r="A63" s="44" t="s">
        <v>283</v>
      </c>
      <c r="B63" s="45" t="s">
        <v>285</v>
      </c>
      <c r="C63" s="46" t="s">
        <v>12</v>
      </c>
      <c r="D63" s="47">
        <v>1400</v>
      </c>
      <c r="E63" s="47">
        <v>27</v>
      </c>
      <c r="F63" s="46">
        <v>30</v>
      </c>
      <c r="G63" s="46">
        <v>33</v>
      </c>
      <c r="H63" s="46">
        <v>0</v>
      </c>
      <c r="I63" s="48">
        <f t="shared" si="62"/>
        <v>4200</v>
      </c>
      <c r="J63" s="49">
        <f>SUM(G63-F63)*D63</f>
        <v>4200</v>
      </c>
      <c r="K63" s="49">
        <v>0</v>
      </c>
      <c r="L63" s="48">
        <f t="shared" si="63"/>
        <v>8400</v>
      </c>
    </row>
    <row r="64" spans="1:12" x14ac:dyDescent="0.25">
      <c r="A64" s="44" t="s">
        <v>283</v>
      </c>
      <c r="B64" s="45" t="s">
        <v>284</v>
      </c>
      <c r="C64" s="46" t="s">
        <v>12</v>
      </c>
      <c r="D64" s="47">
        <v>2400</v>
      </c>
      <c r="E64" s="47">
        <v>17</v>
      </c>
      <c r="F64" s="46">
        <v>19</v>
      </c>
      <c r="G64" s="46">
        <v>0</v>
      </c>
      <c r="H64" s="46">
        <v>0</v>
      </c>
      <c r="I64" s="48">
        <f t="shared" ref="I64" si="64">SUM(F64-E64)*D64</f>
        <v>4800</v>
      </c>
      <c r="J64" s="49">
        <v>0</v>
      </c>
      <c r="K64" s="49">
        <v>0</v>
      </c>
      <c r="L64" s="48">
        <f t="shared" ref="L64" si="65">SUM(I64:K64)</f>
        <v>4800</v>
      </c>
    </row>
    <row r="65" spans="1:12" x14ac:dyDescent="0.25">
      <c r="A65" s="44" t="s">
        <v>279</v>
      </c>
      <c r="B65" s="45" t="s">
        <v>282</v>
      </c>
      <c r="C65" s="46" t="s">
        <v>12</v>
      </c>
      <c r="D65" s="47">
        <v>2000</v>
      </c>
      <c r="E65" s="47">
        <v>46</v>
      </c>
      <c r="F65" s="46">
        <v>40</v>
      </c>
      <c r="G65" s="46">
        <v>0</v>
      </c>
      <c r="H65" s="46">
        <v>0</v>
      </c>
      <c r="I65" s="48">
        <f t="shared" ref="I65" si="66">SUM(F65-E65)*D65</f>
        <v>-12000</v>
      </c>
      <c r="J65" s="49">
        <v>0</v>
      </c>
      <c r="K65" s="49">
        <v>0</v>
      </c>
      <c r="L65" s="48">
        <f t="shared" ref="L65" si="67">SUM(I65:K65)</f>
        <v>-12000</v>
      </c>
    </row>
    <row r="66" spans="1:12" x14ac:dyDescent="0.25">
      <c r="A66" s="44" t="s">
        <v>279</v>
      </c>
      <c r="B66" s="45" t="s">
        <v>281</v>
      </c>
      <c r="C66" s="46" t="s">
        <v>12</v>
      </c>
      <c r="D66" s="47">
        <v>1500</v>
      </c>
      <c r="E66" s="47">
        <v>42.5</v>
      </c>
      <c r="F66" s="46">
        <v>48</v>
      </c>
      <c r="G66" s="46">
        <v>0</v>
      </c>
      <c r="H66" s="46">
        <v>0</v>
      </c>
      <c r="I66" s="48">
        <f t="shared" ref="I66" si="68">SUM(F66-E66)*D66</f>
        <v>8250</v>
      </c>
      <c r="J66" s="49">
        <v>0</v>
      </c>
      <c r="K66" s="49">
        <v>0</v>
      </c>
      <c r="L66" s="48">
        <f t="shared" ref="L66" si="69">SUM(I66:K66)</f>
        <v>8250</v>
      </c>
    </row>
    <row r="67" spans="1:12" x14ac:dyDescent="0.25">
      <c r="A67" s="44" t="s">
        <v>279</v>
      </c>
      <c r="B67" s="45" t="s">
        <v>280</v>
      </c>
      <c r="C67" s="46" t="s">
        <v>12</v>
      </c>
      <c r="D67" s="47">
        <v>28000</v>
      </c>
      <c r="E67" s="47">
        <v>3.3</v>
      </c>
      <c r="F67" s="46">
        <v>3.6</v>
      </c>
      <c r="G67" s="46">
        <v>3.9</v>
      </c>
      <c r="H67" s="46">
        <v>0</v>
      </c>
      <c r="I67" s="48">
        <f t="shared" ref="I67" si="70">SUM(F67-E67)*D67</f>
        <v>8400.0000000000073</v>
      </c>
      <c r="J67" s="49">
        <f>SUM(G67-F67)*D67</f>
        <v>8399.9999999999945</v>
      </c>
      <c r="K67" s="49">
        <v>0</v>
      </c>
      <c r="L67" s="48">
        <f t="shared" ref="L67" si="71">SUM(I67:K67)</f>
        <v>16800</v>
      </c>
    </row>
    <row r="68" spans="1:12" x14ac:dyDescent="0.25">
      <c r="A68" s="44" t="s">
        <v>277</v>
      </c>
      <c r="B68" s="45" t="s">
        <v>278</v>
      </c>
      <c r="C68" s="46" t="s">
        <v>12</v>
      </c>
      <c r="D68" s="47">
        <v>16000</v>
      </c>
      <c r="E68" s="47">
        <v>5.5</v>
      </c>
      <c r="F68" s="46">
        <v>6</v>
      </c>
      <c r="G68" s="46">
        <v>0</v>
      </c>
      <c r="H68" s="46">
        <v>0</v>
      </c>
      <c r="I68" s="48">
        <f t="shared" ref="I68" si="72">SUM(F68-E68)*D68</f>
        <v>8000</v>
      </c>
      <c r="J68" s="49">
        <v>0</v>
      </c>
      <c r="K68" s="49">
        <v>0</v>
      </c>
      <c r="L68" s="48">
        <f t="shared" ref="L68" si="73">SUM(I68:K68)</f>
        <v>8000</v>
      </c>
    </row>
    <row r="69" spans="1:12" x14ac:dyDescent="0.25">
      <c r="A69" s="44" t="s">
        <v>274</v>
      </c>
      <c r="B69" s="45" t="s">
        <v>276</v>
      </c>
      <c r="C69" s="46" t="s">
        <v>12</v>
      </c>
      <c r="D69" s="47">
        <v>4000</v>
      </c>
      <c r="E69" s="47">
        <v>30</v>
      </c>
      <c r="F69" s="46">
        <v>32</v>
      </c>
      <c r="G69" s="46">
        <v>34</v>
      </c>
      <c r="H69" s="46">
        <v>36</v>
      </c>
      <c r="I69" s="48">
        <f t="shared" ref="I69" si="74">SUM(F69-E69)*D69</f>
        <v>8000</v>
      </c>
      <c r="J69" s="49">
        <f>SUM(G69-F69)*D69</f>
        <v>8000</v>
      </c>
      <c r="K69" s="49">
        <v>4800</v>
      </c>
      <c r="L69" s="48">
        <f t="shared" ref="L69" si="75">SUM(I69:K69)</f>
        <v>20800</v>
      </c>
    </row>
    <row r="70" spans="1:12" x14ac:dyDescent="0.25">
      <c r="A70" s="44" t="s">
        <v>274</v>
      </c>
      <c r="B70" s="45" t="s">
        <v>275</v>
      </c>
      <c r="C70" s="46" t="s">
        <v>12</v>
      </c>
      <c r="D70" s="47">
        <v>14000</v>
      </c>
      <c r="E70" s="47">
        <v>6.3</v>
      </c>
      <c r="F70" s="46">
        <v>7</v>
      </c>
      <c r="G70" s="46">
        <v>0</v>
      </c>
      <c r="H70" s="46">
        <v>0</v>
      </c>
      <c r="I70" s="48">
        <f t="shared" ref="I70" si="76">SUM(F70-E70)*D70</f>
        <v>9800.0000000000018</v>
      </c>
      <c r="J70" s="49">
        <v>0</v>
      </c>
      <c r="K70" s="49">
        <v>0</v>
      </c>
      <c r="L70" s="48">
        <f t="shared" ref="L70" si="77">SUM(I70:K70)</f>
        <v>9800.0000000000018</v>
      </c>
    </row>
    <row r="71" spans="1:12" x14ac:dyDescent="0.25">
      <c r="A71" s="44" t="s">
        <v>271</v>
      </c>
      <c r="B71" s="45" t="s">
        <v>273</v>
      </c>
      <c r="C71" s="46" t="s">
        <v>12</v>
      </c>
      <c r="D71" s="47">
        <v>1600</v>
      </c>
      <c r="E71" s="47">
        <v>41</v>
      </c>
      <c r="F71" s="46">
        <v>45</v>
      </c>
      <c r="G71" s="46">
        <v>48</v>
      </c>
      <c r="H71" s="46">
        <v>0</v>
      </c>
      <c r="I71" s="48">
        <f t="shared" ref="I71" si="78">SUM(F71-E71)*D71</f>
        <v>6400</v>
      </c>
      <c r="J71" s="49">
        <f>SUM(G71-F71)*D71</f>
        <v>4800</v>
      </c>
      <c r="K71" s="49">
        <v>0</v>
      </c>
      <c r="L71" s="48">
        <f t="shared" ref="L71" si="79">SUM(I71:K71)</f>
        <v>11200</v>
      </c>
    </row>
    <row r="72" spans="1:12" x14ac:dyDescent="0.25">
      <c r="A72" s="44" t="s">
        <v>272</v>
      </c>
      <c r="B72" s="45" t="s">
        <v>270</v>
      </c>
      <c r="C72" s="46" t="s">
        <v>12</v>
      </c>
      <c r="D72" s="47">
        <v>2200</v>
      </c>
      <c r="E72" s="47">
        <v>22.5</v>
      </c>
      <c r="F72" s="46">
        <v>20</v>
      </c>
      <c r="G72" s="46">
        <v>0</v>
      </c>
      <c r="H72" s="46">
        <v>0</v>
      </c>
      <c r="I72" s="48">
        <f t="shared" ref="I72" si="80">SUM(F72-E72)*D72</f>
        <v>-5500</v>
      </c>
      <c r="J72" s="49">
        <v>0</v>
      </c>
      <c r="K72" s="49">
        <v>0</v>
      </c>
      <c r="L72" s="48">
        <f t="shared" ref="L72" si="81">SUM(I72:K72)</f>
        <v>-5500</v>
      </c>
    </row>
    <row r="73" spans="1:12" x14ac:dyDescent="0.25">
      <c r="A73" s="44" t="s">
        <v>269</v>
      </c>
      <c r="B73" s="45" t="s">
        <v>268</v>
      </c>
      <c r="C73" s="46" t="s">
        <v>12</v>
      </c>
      <c r="D73" s="47">
        <v>1600</v>
      </c>
      <c r="E73" s="47">
        <v>44</v>
      </c>
      <c r="F73" s="46">
        <v>37</v>
      </c>
      <c r="G73" s="46">
        <v>0</v>
      </c>
      <c r="H73" s="46">
        <v>0</v>
      </c>
      <c r="I73" s="48">
        <f t="shared" ref="I73" si="82">SUM(F73-E73)*D73</f>
        <v>-11200</v>
      </c>
      <c r="J73" s="49">
        <v>0</v>
      </c>
      <c r="K73" s="49">
        <v>0</v>
      </c>
      <c r="L73" s="48">
        <f t="shared" ref="L73" si="83">SUM(I73:K73)</f>
        <v>-11200</v>
      </c>
    </row>
    <row r="74" spans="1:12" x14ac:dyDescent="0.25">
      <c r="A74" s="44" t="s">
        <v>265</v>
      </c>
      <c r="B74" s="45" t="s">
        <v>266</v>
      </c>
      <c r="C74" s="46" t="s">
        <v>12</v>
      </c>
      <c r="D74" s="47">
        <v>14000</v>
      </c>
      <c r="E74" s="47">
        <v>4</v>
      </c>
      <c r="F74" s="46">
        <v>3.5</v>
      </c>
      <c r="G74" s="46">
        <v>0</v>
      </c>
      <c r="H74" s="46">
        <v>0</v>
      </c>
      <c r="I74" s="48">
        <f t="shared" ref="I74" si="84">SUM(F74-E74)*D74</f>
        <v>-7000</v>
      </c>
      <c r="J74" s="49">
        <v>0</v>
      </c>
      <c r="K74" s="49">
        <v>0</v>
      </c>
      <c r="L74" s="48">
        <f t="shared" ref="L74" si="85">SUM(I74:K74)</f>
        <v>-7000</v>
      </c>
    </row>
    <row r="75" spans="1:12" x14ac:dyDescent="0.25">
      <c r="A75" s="44" t="s">
        <v>265</v>
      </c>
      <c r="B75" s="45" t="s">
        <v>267</v>
      </c>
      <c r="C75" s="46" t="s">
        <v>12</v>
      </c>
      <c r="D75" s="47">
        <v>6000</v>
      </c>
      <c r="E75" s="47">
        <v>18.3</v>
      </c>
      <c r="F75" s="46">
        <v>19</v>
      </c>
      <c r="G75" s="46">
        <v>20</v>
      </c>
      <c r="H75" s="46">
        <v>0</v>
      </c>
      <c r="I75" s="48">
        <f t="shared" ref="I75" si="86">SUM(F75-E75)*D75</f>
        <v>4199.9999999999955</v>
      </c>
      <c r="J75" s="49">
        <f t="shared" ref="J75:J76" si="87">SUM(G75-F75)*D75</f>
        <v>6000</v>
      </c>
      <c r="K75" s="49">
        <v>0</v>
      </c>
      <c r="L75" s="48">
        <f t="shared" ref="L75" si="88">SUM(I75:K75)</f>
        <v>10199.999999999996</v>
      </c>
    </row>
    <row r="76" spans="1:12" x14ac:dyDescent="0.25">
      <c r="A76" s="44" t="s">
        <v>263</v>
      </c>
      <c r="B76" s="45" t="s">
        <v>264</v>
      </c>
      <c r="C76" s="46" t="s">
        <v>12</v>
      </c>
      <c r="D76" s="47">
        <v>4000</v>
      </c>
      <c r="E76" s="47">
        <v>29.5</v>
      </c>
      <c r="F76" s="46">
        <v>31.5</v>
      </c>
      <c r="G76" s="46">
        <v>33.5</v>
      </c>
      <c r="H76" s="46">
        <v>0</v>
      </c>
      <c r="I76" s="48">
        <f t="shared" ref="I76" si="89">SUM(F76-E76)*D76</f>
        <v>8000</v>
      </c>
      <c r="J76" s="49">
        <f t="shared" si="87"/>
        <v>8000</v>
      </c>
      <c r="K76" s="49">
        <v>0</v>
      </c>
      <c r="L76" s="48">
        <f t="shared" ref="L76" si="90">SUM(I76:K76)</f>
        <v>16000</v>
      </c>
    </row>
    <row r="77" spans="1:12" x14ac:dyDescent="0.25">
      <c r="A77" s="44" t="s">
        <v>261</v>
      </c>
      <c r="B77" s="45" t="s">
        <v>262</v>
      </c>
      <c r="C77" s="46" t="s">
        <v>12</v>
      </c>
      <c r="D77" s="47">
        <v>10400</v>
      </c>
      <c r="E77" s="47">
        <v>6.7</v>
      </c>
      <c r="F77" s="46">
        <v>7.5</v>
      </c>
      <c r="G77" s="46">
        <v>0</v>
      </c>
      <c r="H77" s="46">
        <v>0</v>
      </c>
      <c r="I77" s="48">
        <f t="shared" ref="I77" si="91">SUM(F77-E77)*D77</f>
        <v>8319.9999999999982</v>
      </c>
      <c r="J77" s="49">
        <v>0</v>
      </c>
      <c r="K77" s="49">
        <v>0</v>
      </c>
      <c r="L77" s="48">
        <v>0</v>
      </c>
    </row>
    <row r="78" spans="1:12" x14ac:dyDescent="0.25">
      <c r="A78" s="44" t="s">
        <v>259</v>
      </c>
      <c r="B78" s="45" t="s">
        <v>260</v>
      </c>
      <c r="C78" s="46" t="s">
        <v>12</v>
      </c>
      <c r="D78" s="47">
        <v>8000</v>
      </c>
      <c r="E78" s="47">
        <v>5</v>
      </c>
      <c r="F78" s="46">
        <v>5</v>
      </c>
      <c r="G78" s="46">
        <v>0</v>
      </c>
      <c r="H78" s="46">
        <v>0</v>
      </c>
      <c r="I78" s="48">
        <f t="shared" ref="I78" si="92">SUM(F78-E78)*D78</f>
        <v>0</v>
      </c>
      <c r="J78" s="49">
        <v>0</v>
      </c>
      <c r="K78" s="49">
        <v>0</v>
      </c>
      <c r="L78" s="48">
        <v>0</v>
      </c>
    </row>
    <row r="79" spans="1:12" x14ac:dyDescent="0.25">
      <c r="A79" s="44" t="s">
        <v>258</v>
      </c>
      <c r="B79" s="45" t="s">
        <v>257</v>
      </c>
      <c r="C79" s="46" t="s">
        <v>12</v>
      </c>
      <c r="D79" s="47">
        <v>8400</v>
      </c>
      <c r="E79" s="47">
        <v>15.5</v>
      </c>
      <c r="F79" s="46">
        <v>16.5</v>
      </c>
      <c r="G79" s="46">
        <v>17.5</v>
      </c>
      <c r="H79" s="46">
        <v>0</v>
      </c>
      <c r="I79" s="48">
        <f t="shared" ref="I79" si="93">SUM(F79-E79)*D79</f>
        <v>8400</v>
      </c>
      <c r="J79" s="49">
        <f t="shared" ref="J79:J81" si="94">SUM(G79-F79)*D79</f>
        <v>8400</v>
      </c>
      <c r="K79" s="49">
        <v>0</v>
      </c>
      <c r="L79" s="48">
        <f t="shared" ref="L79" si="95">SUM(I79:K79)</f>
        <v>16800</v>
      </c>
    </row>
    <row r="80" spans="1:12" x14ac:dyDescent="0.25">
      <c r="A80" s="44" t="s">
        <v>255</v>
      </c>
      <c r="B80" s="45" t="s">
        <v>254</v>
      </c>
      <c r="C80" s="46" t="s">
        <v>12</v>
      </c>
      <c r="D80" s="47">
        <v>14000</v>
      </c>
      <c r="E80" s="47">
        <v>4.5</v>
      </c>
      <c r="F80" s="46">
        <v>4.8</v>
      </c>
      <c r="G80" s="46">
        <v>5.25</v>
      </c>
      <c r="H80" s="46">
        <v>0</v>
      </c>
      <c r="I80" s="48">
        <f t="shared" ref="I80" si="96">SUM(F80-E80)*D80</f>
        <v>4199.9999999999973</v>
      </c>
      <c r="J80" s="49">
        <f t="shared" si="94"/>
        <v>6300.0000000000027</v>
      </c>
      <c r="K80" s="49">
        <v>0</v>
      </c>
      <c r="L80" s="48">
        <f t="shared" ref="L80" si="97">SUM(I80:K80)</f>
        <v>10500</v>
      </c>
    </row>
    <row r="81" spans="1:12" x14ac:dyDescent="0.25">
      <c r="A81" s="44" t="s">
        <v>251</v>
      </c>
      <c r="B81" s="45" t="s">
        <v>252</v>
      </c>
      <c r="C81" s="46" t="s">
        <v>12</v>
      </c>
      <c r="D81" s="47">
        <v>1600</v>
      </c>
      <c r="E81" s="47">
        <v>39</v>
      </c>
      <c r="F81" s="46">
        <v>42</v>
      </c>
      <c r="G81" s="46">
        <v>45</v>
      </c>
      <c r="H81" s="46">
        <v>0</v>
      </c>
      <c r="I81" s="48">
        <f t="shared" ref="I81" si="98">SUM(F81-E81)*D81</f>
        <v>4800</v>
      </c>
      <c r="J81" s="49">
        <f t="shared" si="94"/>
        <v>4800</v>
      </c>
      <c r="K81" s="49">
        <v>0</v>
      </c>
      <c r="L81" s="48">
        <f t="shared" ref="L81" si="99">SUM(I81:K81)</f>
        <v>9600</v>
      </c>
    </row>
    <row r="82" spans="1:12" x14ac:dyDescent="0.25">
      <c r="A82" s="44" t="s">
        <v>251</v>
      </c>
      <c r="B82" s="45" t="s">
        <v>253</v>
      </c>
      <c r="C82" s="46" t="s">
        <v>12</v>
      </c>
      <c r="D82" s="47">
        <v>10400</v>
      </c>
      <c r="E82" s="47">
        <v>14.5</v>
      </c>
      <c r="F82" s="46">
        <v>14.5</v>
      </c>
      <c r="G82" s="46">
        <v>0</v>
      </c>
      <c r="H82" s="46">
        <v>0</v>
      </c>
      <c r="I82" s="48">
        <f t="shared" ref="I82" si="100">SUM(F82-E82)*D82</f>
        <v>0</v>
      </c>
      <c r="J82" s="49">
        <v>0</v>
      </c>
      <c r="K82" s="49">
        <v>0</v>
      </c>
      <c r="L82" s="48">
        <v>0</v>
      </c>
    </row>
    <row r="83" spans="1:12" x14ac:dyDescent="0.25">
      <c r="A83" s="50"/>
      <c r="B83" s="50"/>
      <c r="C83" s="50"/>
      <c r="D83" s="50"/>
      <c r="E83" s="50"/>
      <c r="F83" s="50"/>
      <c r="G83" s="50"/>
      <c r="H83" s="51" t="s">
        <v>178</v>
      </c>
      <c r="I83" s="52">
        <f>SUM(I58:I82)</f>
        <v>72270</v>
      </c>
      <c r="J83" s="53"/>
      <c r="K83" s="51" t="s">
        <v>80</v>
      </c>
      <c r="L83" s="52">
        <f>SUM(L58:L82)</f>
        <v>138850</v>
      </c>
    </row>
    <row r="84" spans="1:12" x14ac:dyDescent="0.25">
      <c r="A84" s="44"/>
      <c r="B84" s="45"/>
      <c r="C84" s="46"/>
      <c r="D84" s="47"/>
      <c r="E84" s="47"/>
      <c r="F84" s="46"/>
      <c r="G84" s="46"/>
      <c r="H84" s="46"/>
      <c r="I84" s="48"/>
      <c r="J84" s="49"/>
      <c r="K84" s="49"/>
      <c r="L84" s="48"/>
    </row>
    <row r="85" spans="1:12" x14ac:dyDescent="0.25">
      <c r="A85" s="50"/>
      <c r="B85" s="50"/>
      <c r="C85" s="50"/>
      <c r="D85" s="50"/>
      <c r="E85" s="54">
        <v>43556</v>
      </c>
      <c r="F85" s="50"/>
      <c r="G85" s="50"/>
      <c r="H85" s="50"/>
      <c r="I85" s="50"/>
      <c r="J85" s="50"/>
      <c r="K85" s="50"/>
      <c r="L85" s="50"/>
    </row>
    <row r="86" spans="1:12" x14ac:dyDescent="0.25">
      <c r="A86" s="44" t="s">
        <v>247</v>
      </c>
      <c r="B86" s="45" t="s">
        <v>249</v>
      </c>
      <c r="C86" s="46" t="s">
        <v>12</v>
      </c>
      <c r="D86" s="47">
        <v>4244</v>
      </c>
      <c r="E86" s="47">
        <v>17.5</v>
      </c>
      <c r="F86" s="46">
        <v>18.5</v>
      </c>
      <c r="G86" s="46">
        <v>0</v>
      </c>
      <c r="H86" s="46">
        <v>0</v>
      </c>
      <c r="I86" s="48">
        <f t="shared" ref="I86" si="101">SUM(F86-E86)*D86</f>
        <v>4244</v>
      </c>
      <c r="J86" s="49">
        <v>0</v>
      </c>
      <c r="K86" s="49">
        <v>0</v>
      </c>
      <c r="L86" s="48">
        <f t="shared" ref="L86" si="102">SUM(I86:K86)</f>
        <v>4244</v>
      </c>
    </row>
    <row r="87" spans="1:12" x14ac:dyDescent="0.25">
      <c r="A87" s="44" t="s">
        <v>247</v>
      </c>
      <c r="B87" s="45" t="s">
        <v>248</v>
      </c>
      <c r="C87" s="46" t="s">
        <v>12</v>
      </c>
      <c r="D87" s="47">
        <v>2400</v>
      </c>
      <c r="E87" s="47">
        <v>56</v>
      </c>
      <c r="F87" s="46">
        <v>58.25</v>
      </c>
      <c r="G87" s="46">
        <v>0</v>
      </c>
      <c r="H87" s="46">
        <v>0</v>
      </c>
      <c r="I87" s="48">
        <f t="shared" ref="I87" si="103">SUM(F87-E87)*D87</f>
        <v>5400</v>
      </c>
      <c r="J87" s="49">
        <v>0</v>
      </c>
      <c r="K87" s="49">
        <v>0</v>
      </c>
      <c r="L87" s="48">
        <f t="shared" ref="L87" si="104">SUM(I87:K87)</f>
        <v>5400</v>
      </c>
    </row>
    <row r="88" spans="1:12" x14ac:dyDescent="0.25">
      <c r="A88" s="44" t="s">
        <v>239</v>
      </c>
      <c r="B88" s="45" t="s">
        <v>241</v>
      </c>
      <c r="C88" s="46" t="s">
        <v>12</v>
      </c>
      <c r="D88" s="47">
        <v>8000</v>
      </c>
      <c r="E88" s="47">
        <v>14.5</v>
      </c>
      <c r="F88" s="46">
        <v>14.5</v>
      </c>
      <c r="G88" s="46">
        <v>0</v>
      </c>
      <c r="H88" s="46">
        <v>0</v>
      </c>
      <c r="I88" s="48">
        <f t="shared" ref="I88" si="105">SUM(F88-E88)*D88</f>
        <v>0</v>
      </c>
      <c r="J88" s="49">
        <v>0</v>
      </c>
      <c r="K88" s="49">
        <v>0</v>
      </c>
      <c r="L88" s="48">
        <f t="shared" ref="L88" si="106">SUM(I88:K88)</f>
        <v>0</v>
      </c>
    </row>
    <row r="89" spans="1:12" x14ac:dyDescent="0.25">
      <c r="A89" s="44" t="s">
        <v>239</v>
      </c>
      <c r="B89" s="45" t="s">
        <v>240</v>
      </c>
      <c r="C89" s="46" t="s">
        <v>12</v>
      </c>
      <c r="D89" s="47">
        <v>48000</v>
      </c>
      <c r="E89" s="47">
        <v>3.2</v>
      </c>
      <c r="F89" s="46">
        <v>3.5</v>
      </c>
      <c r="G89" s="46">
        <v>0</v>
      </c>
      <c r="H89" s="46">
        <v>0</v>
      </c>
      <c r="I89" s="48">
        <f t="shared" ref="I89" si="107">SUM(F89-E89)*D89</f>
        <v>14399.999999999991</v>
      </c>
      <c r="J89" s="49">
        <v>0</v>
      </c>
      <c r="K89" s="49">
        <v>0</v>
      </c>
      <c r="L89" s="48">
        <f t="shared" ref="L89" si="108">SUM(I89:K89)</f>
        <v>14399.999999999991</v>
      </c>
    </row>
    <row r="90" spans="1:12" x14ac:dyDescent="0.25">
      <c r="A90" s="44" t="s">
        <v>237</v>
      </c>
      <c r="B90" s="45" t="s">
        <v>238</v>
      </c>
      <c r="C90" s="46" t="s">
        <v>12</v>
      </c>
      <c r="D90" s="47">
        <v>4000</v>
      </c>
      <c r="E90" s="47">
        <v>24.5</v>
      </c>
      <c r="F90" s="46">
        <v>21.5</v>
      </c>
      <c r="G90" s="46">
        <v>0</v>
      </c>
      <c r="H90" s="46">
        <v>0</v>
      </c>
      <c r="I90" s="48">
        <f t="shared" ref="I90:I91" si="109">SUM(F90-E90)*D90</f>
        <v>-12000</v>
      </c>
      <c r="J90" s="49">
        <v>0</v>
      </c>
      <c r="K90" s="49">
        <v>0</v>
      </c>
      <c r="L90" s="48">
        <f t="shared" ref="L90:L91" si="110">SUM(I90:K90)</f>
        <v>-12000</v>
      </c>
    </row>
    <row r="91" spans="1:12" x14ac:dyDescent="0.25">
      <c r="A91" s="44" t="s">
        <v>236</v>
      </c>
      <c r="B91" s="45" t="s">
        <v>235</v>
      </c>
      <c r="C91" s="46" t="s">
        <v>12</v>
      </c>
      <c r="D91" s="47">
        <v>4000</v>
      </c>
      <c r="E91" s="47">
        <v>14</v>
      </c>
      <c r="F91" s="46">
        <v>16</v>
      </c>
      <c r="G91" s="46">
        <v>18</v>
      </c>
      <c r="H91" s="46">
        <v>0</v>
      </c>
      <c r="I91" s="48">
        <f t="shared" si="109"/>
        <v>8000</v>
      </c>
      <c r="J91" s="49">
        <f>SUM(G91-F91)*D91</f>
        <v>8000</v>
      </c>
      <c r="K91" s="49">
        <v>0</v>
      </c>
      <c r="L91" s="48">
        <f t="shared" si="110"/>
        <v>16000</v>
      </c>
    </row>
    <row r="92" spans="1:12" x14ac:dyDescent="0.25">
      <c r="A92" s="44" t="s">
        <v>233</v>
      </c>
      <c r="B92" s="45" t="s">
        <v>234</v>
      </c>
      <c r="C92" s="46" t="s">
        <v>12</v>
      </c>
      <c r="D92" s="47">
        <v>4400</v>
      </c>
      <c r="E92" s="47">
        <v>10</v>
      </c>
      <c r="F92" s="46">
        <v>11</v>
      </c>
      <c r="G92" s="46">
        <v>12</v>
      </c>
      <c r="H92" s="46">
        <v>0</v>
      </c>
      <c r="I92" s="48">
        <f t="shared" ref="I92" si="111">SUM(F92-E92)*D92</f>
        <v>4400</v>
      </c>
      <c r="J92" s="49">
        <f>SUM(G92-F92)*D92</f>
        <v>4400</v>
      </c>
      <c r="K92" s="49">
        <v>0</v>
      </c>
      <c r="L92" s="48">
        <f t="shared" ref="L92" si="112">SUM(I92:K92)</f>
        <v>8800</v>
      </c>
    </row>
    <row r="93" spans="1:12" x14ac:dyDescent="0.25">
      <c r="A93" s="44" t="s">
        <v>232</v>
      </c>
      <c r="B93" s="45" t="s">
        <v>231</v>
      </c>
      <c r="C93" s="46" t="s">
        <v>12</v>
      </c>
      <c r="D93" s="47">
        <v>18000</v>
      </c>
      <c r="E93" s="47">
        <v>3.3</v>
      </c>
      <c r="F93" s="46">
        <v>3.8</v>
      </c>
      <c r="G93" s="46">
        <v>0</v>
      </c>
      <c r="H93" s="46">
        <v>0</v>
      </c>
      <c r="I93" s="48">
        <f t="shared" ref="I93" si="113">SUM(F93-E93)*D93</f>
        <v>9000</v>
      </c>
      <c r="J93" s="49">
        <v>0</v>
      </c>
      <c r="K93" s="49">
        <v>0</v>
      </c>
      <c r="L93" s="48">
        <f t="shared" ref="L93" si="114">SUM(I93:K93)</f>
        <v>9000</v>
      </c>
    </row>
    <row r="94" spans="1:12" x14ac:dyDescent="0.25">
      <c r="A94" s="44" t="s">
        <v>229</v>
      </c>
      <c r="B94" s="45" t="s">
        <v>230</v>
      </c>
      <c r="C94" s="46" t="s">
        <v>12</v>
      </c>
      <c r="D94" s="47">
        <v>2200</v>
      </c>
      <c r="E94" s="47">
        <v>15.5</v>
      </c>
      <c r="F94" s="46">
        <v>17.5</v>
      </c>
      <c r="G94" s="46">
        <v>0</v>
      </c>
      <c r="H94" s="46">
        <v>0</v>
      </c>
      <c r="I94" s="48">
        <f t="shared" ref="I94" si="115">SUM(F94-E94)*D94</f>
        <v>4400</v>
      </c>
      <c r="J94" s="49">
        <v>0</v>
      </c>
      <c r="K94" s="49">
        <v>0</v>
      </c>
      <c r="L94" s="48">
        <f t="shared" ref="L94" si="116">SUM(I94:K94)</f>
        <v>4400</v>
      </c>
    </row>
    <row r="95" spans="1:12" x14ac:dyDescent="0.25">
      <c r="A95" s="44" t="s">
        <v>226</v>
      </c>
      <c r="B95" s="45" t="s">
        <v>228</v>
      </c>
      <c r="C95" s="46" t="s">
        <v>12</v>
      </c>
      <c r="D95" s="47">
        <v>1200</v>
      </c>
      <c r="E95" s="47">
        <v>37</v>
      </c>
      <c r="F95" s="46">
        <v>45</v>
      </c>
      <c r="G95" s="46">
        <v>55</v>
      </c>
      <c r="H95" s="46">
        <v>0</v>
      </c>
      <c r="I95" s="48">
        <f t="shared" ref="I95" si="117">SUM(F95-E95)*D95</f>
        <v>9600</v>
      </c>
      <c r="J95" s="49">
        <f>SUM(G95-F95)*D95</f>
        <v>12000</v>
      </c>
      <c r="K95" s="49">
        <v>0</v>
      </c>
      <c r="L95" s="48">
        <f t="shared" ref="L95" si="118">SUM(I95:K95)</f>
        <v>21600</v>
      </c>
    </row>
    <row r="96" spans="1:12" x14ac:dyDescent="0.25">
      <c r="A96" s="44" t="s">
        <v>226</v>
      </c>
      <c r="B96" s="45" t="s">
        <v>227</v>
      </c>
      <c r="C96" s="46" t="s">
        <v>12</v>
      </c>
      <c r="D96" s="47">
        <v>2400</v>
      </c>
      <c r="E96" s="47">
        <v>27</v>
      </c>
      <c r="F96" s="46">
        <v>31</v>
      </c>
      <c r="G96" s="46">
        <v>0</v>
      </c>
      <c r="H96" s="46">
        <v>0</v>
      </c>
      <c r="I96" s="48">
        <f t="shared" ref="I96" si="119">SUM(F96-E96)*D96</f>
        <v>9600</v>
      </c>
      <c r="J96" s="49">
        <v>0</v>
      </c>
      <c r="K96" s="49">
        <v>0</v>
      </c>
      <c r="L96" s="48">
        <f t="shared" ref="L96" si="120">SUM(I96:K96)</f>
        <v>9600</v>
      </c>
    </row>
    <row r="97" spans="1:12" x14ac:dyDescent="0.25">
      <c r="A97" s="44" t="s">
        <v>225</v>
      </c>
      <c r="B97" s="45" t="s">
        <v>224</v>
      </c>
      <c r="C97" s="46" t="s">
        <v>12</v>
      </c>
      <c r="D97" s="47">
        <v>2400</v>
      </c>
      <c r="E97" s="47">
        <v>38.5</v>
      </c>
      <c r="F97" s="46">
        <v>41.5</v>
      </c>
      <c r="G97" s="46">
        <v>45</v>
      </c>
      <c r="H97" s="46">
        <v>0</v>
      </c>
      <c r="I97" s="48">
        <f t="shared" ref="I97:I100" si="121">SUM(F97-E97)*D97</f>
        <v>7200</v>
      </c>
      <c r="J97" s="49">
        <f>SUM(G97-F97)*D97</f>
        <v>8400</v>
      </c>
      <c r="K97" s="49">
        <v>0</v>
      </c>
      <c r="L97" s="48">
        <f t="shared" ref="L97:L100" si="122">SUM(I97:K97)</f>
        <v>15600</v>
      </c>
    </row>
    <row r="98" spans="1:12" x14ac:dyDescent="0.25">
      <c r="A98" s="44" t="s">
        <v>220</v>
      </c>
      <c r="B98" s="45" t="s">
        <v>221</v>
      </c>
      <c r="C98" s="46" t="s">
        <v>12</v>
      </c>
      <c r="D98" s="47">
        <v>36000</v>
      </c>
      <c r="E98" s="47">
        <v>1.85</v>
      </c>
      <c r="F98" s="46">
        <v>2</v>
      </c>
      <c r="G98" s="46">
        <v>0</v>
      </c>
      <c r="H98" s="46">
        <v>0</v>
      </c>
      <c r="I98" s="48">
        <f t="shared" si="121"/>
        <v>5399.9999999999964</v>
      </c>
      <c r="J98" s="49">
        <v>0</v>
      </c>
      <c r="K98" s="49">
        <v>0</v>
      </c>
      <c r="L98" s="48">
        <f t="shared" si="122"/>
        <v>5399.9999999999964</v>
      </c>
    </row>
    <row r="99" spans="1:12" x14ac:dyDescent="0.25">
      <c r="A99" s="44" t="s">
        <v>220</v>
      </c>
      <c r="B99" s="45" t="s">
        <v>222</v>
      </c>
      <c r="C99" s="46" t="s">
        <v>12</v>
      </c>
      <c r="D99" s="47">
        <v>24000</v>
      </c>
      <c r="E99" s="47">
        <v>4.2</v>
      </c>
      <c r="F99" s="46">
        <v>4.2</v>
      </c>
      <c r="G99" s="46">
        <v>0</v>
      </c>
      <c r="H99" s="46">
        <v>0</v>
      </c>
      <c r="I99" s="48">
        <f t="shared" si="121"/>
        <v>0</v>
      </c>
      <c r="J99" s="49">
        <v>0</v>
      </c>
      <c r="K99" s="49">
        <v>0</v>
      </c>
      <c r="L99" s="48">
        <f t="shared" si="122"/>
        <v>0</v>
      </c>
    </row>
    <row r="100" spans="1:12" x14ac:dyDescent="0.25">
      <c r="A100" s="44" t="s">
        <v>218</v>
      </c>
      <c r="B100" s="45" t="s">
        <v>219</v>
      </c>
      <c r="C100" s="46" t="s">
        <v>12</v>
      </c>
      <c r="D100" s="47">
        <v>16000</v>
      </c>
      <c r="E100" s="47">
        <v>2.5</v>
      </c>
      <c r="F100" s="46">
        <v>2.8</v>
      </c>
      <c r="G100" s="46">
        <v>0</v>
      </c>
      <c r="H100" s="46">
        <v>0</v>
      </c>
      <c r="I100" s="48">
        <f t="shared" si="121"/>
        <v>4799.9999999999973</v>
      </c>
      <c r="J100" s="49">
        <v>0</v>
      </c>
      <c r="K100" s="49">
        <v>0</v>
      </c>
      <c r="L100" s="48">
        <f t="shared" si="122"/>
        <v>4799.9999999999973</v>
      </c>
    </row>
    <row r="101" spans="1:12" x14ac:dyDescent="0.25">
      <c r="A101" s="44" t="s">
        <v>215</v>
      </c>
      <c r="B101" s="45" t="s">
        <v>216</v>
      </c>
      <c r="C101" s="46" t="s">
        <v>12</v>
      </c>
      <c r="D101" s="47">
        <v>3200</v>
      </c>
      <c r="E101" s="47">
        <v>32</v>
      </c>
      <c r="F101" s="46">
        <v>35</v>
      </c>
      <c r="G101" s="46">
        <v>38</v>
      </c>
      <c r="H101" s="46">
        <v>0</v>
      </c>
      <c r="I101" s="48">
        <f t="shared" ref="I101:I103" si="123">SUM(F101-E101)*D101</f>
        <v>9600</v>
      </c>
      <c r="J101" s="49">
        <f>SUM(G101-F101)*D101</f>
        <v>9600</v>
      </c>
      <c r="K101" s="49">
        <v>0</v>
      </c>
      <c r="L101" s="48">
        <f t="shared" ref="L101:L103" si="124">SUM(I101:K101)</f>
        <v>19200</v>
      </c>
    </row>
    <row r="102" spans="1:12" x14ac:dyDescent="0.25">
      <c r="A102" s="44" t="s">
        <v>215</v>
      </c>
      <c r="B102" s="45" t="s">
        <v>217</v>
      </c>
      <c r="C102" s="46" t="s">
        <v>12</v>
      </c>
      <c r="D102" s="47">
        <v>52800</v>
      </c>
      <c r="E102" s="47">
        <v>1.2</v>
      </c>
      <c r="F102" s="46">
        <v>1.4</v>
      </c>
      <c r="G102" s="46">
        <v>0</v>
      </c>
      <c r="H102" s="46">
        <v>0</v>
      </c>
      <c r="I102" s="48">
        <f t="shared" si="123"/>
        <v>10559.999999999998</v>
      </c>
      <c r="J102" s="49">
        <v>0</v>
      </c>
      <c r="K102" s="49">
        <v>0</v>
      </c>
      <c r="L102" s="48">
        <f t="shared" si="124"/>
        <v>10559.999999999998</v>
      </c>
    </row>
    <row r="103" spans="1:12" x14ac:dyDescent="0.25">
      <c r="A103" s="55">
        <v>43564</v>
      </c>
      <c r="B103" s="56" t="s">
        <v>214</v>
      </c>
      <c r="C103" s="46" t="s">
        <v>12</v>
      </c>
      <c r="D103" s="47">
        <v>7000</v>
      </c>
      <c r="E103" s="47">
        <v>12</v>
      </c>
      <c r="F103" s="46">
        <v>13</v>
      </c>
      <c r="G103" s="46">
        <v>0</v>
      </c>
      <c r="H103" s="46">
        <v>0</v>
      </c>
      <c r="I103" s="48">
        <f t="shared" si="123"/>
        <v>7000</v>
      </c>
      <c r="J103" s="49">
        <v>0</v>
      </c>
      <c r="K103" s="49">
        <v>0</v>
      </c>
      <c r="L103" s="48">
        <f t="shared" si="124"/>
        <v>7000</v>
      </c>
    </row>
    <row r="104" spans="1:12" x14ac:dyDescent="0.25">
      <c r="A104" s="55">
        <v>43564</v>
      </c>
      <c r="B104" s="56" t="s">
        <v>213</v>
      </c>
      <c r="C104" s="46" t="s">
        <v>12</v>
      </c>
      <c r="D104" s="47">
        <v>10000</v>
      </c>
      <c r="E104" s="47">
        <v>8.5</v>
      </c>
      <c r="F104" s="46">
        <v>8.5</v>
      </c>
      <c r="G104" s="46">
        <v>0</v>
      </c>
      <c r="H104" s="46">
        <v>0</v>
      </c>
      <c r="I104" s="48">
        <f t="shared" ref="I104" si="125">SUM(F104-E104)*D104</f>
        <v>0</v>
      </c>
      <c r="J104" s="49">
        <v>0</v>
      </c>
      <c r="K104" s="49">
        <v>0</v>
      </c>
      <c r="L104" s="48">
        <f t="shared" ref="L104" si="126">SUM(I104:K104)</f>
        <v>0</v>
      </c>
    </row>
    <row r="105" spans="1:12" x14ac:dyDescent="0.25">
      <c r="A105" s="55">
        <v>43563</v>
      </c>
      <c r="B105" s="56" t="s">
        <v>212</v>
      </c>
      <c r="C105" s="46" t="s">
        <v>12</v>
      </c>
      <c r="D105" s="47">
        <v>3000</v>
      </c>
      <c r="E105" s="47">
        <v>40</v>
      </c>
      <c r="F105" s="46">
        <v>35</v>
      </c>
      <c r="G105" s="46">
        <v>0</v>
      </c>
      <c r="H105" s="46">
        <v>0</v>
      </c>
      <c r="I105" s="48">
        <f t="shared" ref="I105" si="127">SUM(F105-E105)*D105</f>
        <v>-15000</v>
      </c>
      <c r="J105" s="49">
        <v>0</v>
      </c>
      <c r="K105" s="49">
        <v>0</v>
      </c>
      <c r="L105" s="48">
        <f t="shared" ref="L105" si="128">SUM(I105:K105)</f>
        <v>-15000</v>
      </c>
    </row>
    <row r="106" spans="1:12" x14ac:dyDescent="0.25">
      <c r="A106" s="55">
        <v>43560</v>
      </c>
      <c r="B106" s="56" t="s">
        <v>211</v>
      </c>
      <c r="C106" s="46" t="s">
        <v>12</v>
      </c>
      <c r="D106" s="47">
        <v>4800</v>
      </c>
      <c r="E106" s="47">
        <v>25</v>
      </c>
      <c r="F106" s="46">
        <v>27</v>
      </c>
      <c r="G106" s="46">
        <v>0</v>
      </c>
      <c r="H106" s="46">
        <v>0</v>
      </c>
      <c r="I106" s="48">
        <f t="shared" ref="I106:I107" si="129">SUM(F106-E106)*D106</f>
        <v>9600</v>
      </c>
      <c r="J106" s="49">
        <v>0</v>
      </c>
      <c r="K106" s="49">
        <v>0</v>
      </c>
      <c r="L106" s="48">
        <f t="shared" ref="L106:L107" si="130">SUM(I106:K106)</f>
        <v>9600</v>
      </c>
    </row>
    <row r="107" spans="1:12" x14ac:dyDescent="0.25">
      <c r="A107" s="55">
        <v>43560</v>
      </c>
      <c r="B107" s="56" t="s">
        <v>210</v>
      </c>
      <c r="C107" s="46" t="s">
        <v>12</v>
      </c>
      <c r="D107" s="47">
        <v>1000</v>
      </c>
      <c r="E107" s="47">
        <v>93</v>
      </c>
      <c r="F107" s="46">
        <v>101</v>
      </c>
      <c r="G107" s="46">
        <v>109</v>
      </c>
      <c r="H107" s="46">
        <v>0</v>
      </c>
      <c r="I107" s="48">
        <f t="shared" si="129"/>
        <v>8000</v>
      </c>
      <c r="J107" s="49">
        <f t="shared" ref="J107:J108" si="131">SUM(G107-F107)*D107</f>
        <v>8000</v>
      </c>
      <c r="K107" s="49">
        <v>0</v>
      </c>
      <c r="L107" s="48">
        <f t="shared" si="130"/>
        <v>16000</v>
      </c>
    </row>
    <row r="108" spans="1:12" x14ac:dyDescent="0.25">
      <c r="A108" s="55">
        <v>43559</v>
      </c>
      <c r="B108" s="56" t="s">
        <v>209</v>
      </c>
      <c r="C108" s="46" t="s">
        <v>12</v>
      </c>
      <c r="D108" s="47">
        <v>4400</v>
      </c>
      <c r="E108" s="47">
        <v>22</v>
      </c>
      <c r="F108" s="46">
        <v>24</v>
      </c>
      <c r="G108" s="46">
        <v>26</v>
      </c>
      <c r="H108" s="46">
        <v>0</v>
      </c>
      <c r="I108" s="48">
        <f t="shared" ref="I108" si="132">SUM(F108-E108)*D108</f>
        <v>8800</v>
      </c>
      <c r="J108" s="49">
        <f t="shared" si="131"/>
        <v>8800</v>
      </c>
      <c r="K108" s="49">
        <v>0</v>
      </c>
      <c r="L108" s="48">
        <f t="shared" ref="L108" si="133">SUM(I108:K108)</f>
        <v>17600</v>
      </c>
    </row>
    <row r="109" spans="1:12" x14ac:dyDescent="0.25">
      <c r="A109" s="55">
        <v>43559</v>
      </c>
      <c r="B109" s="56" t="s">
        <v>208</v>
      </c>
      <c r="C109" s="46" t="s">
        <v>12</v>
      </c>
      <c r="D109" s="47">
        <v>2000</v>
      </c>
      <c r="E109" s="47">
        <v>66</v>
      </c>
      <c r="F109" s="46">
        <v>70</v>
      </c>
      <c r="G109" s="46">
        <v>0</v>
      </c>
      <c r="H109" s="46">
        <v>0</v>
      </c>
      <c r="I109" s="48">
        <f t="shared" ref="I109" si="134">SUM(F109-E109)*D109</f>
        <v>8000</v>
      </c>
      <c r="J109" s="49">
        <v>0</v>
      </c>
      <c r="K109" s="49">
        <v>0</v>
      </c>
      <c r="L109" s="48">
        <f t="shared" ref="L109" si="135">SUM(I109:K109)</f>
        <v>8000</v>
      </c>
    </row>
    <row r="110" spans="1:12" x14ac:dyDescent="0.25">
      <c r="A110" s="55">
        <v>43558</v>
      </c>
      <c r="B110" s="56" t="s">
        <v>207</v>
      </c>
      <c r="C110" s="46" t="s">
        <v>12</v>
      </c>
      <c r="D110" s="47">
        <v>2000</v>
      </c>
      <c r="E110" s="47">
        <v>57</v>
      </c>
      <c r="F110" s="46">
        <v>60.5</v>
      </c>
      <c r="G110" s="46">
        <v>0</v>
      </c>
      <c r="H110" s="46">
        <v>0</v>
      </c>
      <c r="I110" s="48">
        <f t="shared" ref="I110" si="136">SUM(F110-E110)*D110</f>
        <v>7000</v>
      </c>
      <c r="J110" s="49">
        <v>0</v>
      </c>
      <c r="K110" s="49">
        <v>0</v>
      </c>
      <c r="L110" s="48">
        <f t="shared" ref="L110" si="137">SUM(I110:K110)</f>
        <v>7000</v>
      </c>
    </row>
    <row r="111" spans="1:12" x14ac:dyDescent="0.25">
      <c r="A111" s="55">
        <v>43557</v>
      </c>
      <c r="B111" s="56" t="s">
        <v>206</v>
      </c>
      <c r="C111" s="46" t="s">
        <v>12</v>
      </c>
      <c r="D111" s="47">
        <v>4000</v>
      </c>
      <c r="E111" s="47">
        <v>22</v>
      </c>
      <c r="F111" s="46">
        <v>24</v>
      </c>
      <c r="G111" s="46">
        <v>0</v>
      </c>
      <c r="H111" s="46">
        <v>0</v>
      </c>
      <c r="I111" s="48">
        <f t="shared" ref="I111" si="138">SUM(F111-E111)*D111</f>
        <v>8000</v>
      </c>
      <c r="J111" s="49">
        <v>0</v>
      </c>
      <c r="K111" s="49">
        <v>0</v>
      </c>
      <c r="L111" s="48">
        <f t="shared" ref="L111" si="139">SUM(I111:K111)</f>
        <v>8000</v>
      </c>
    </row>
    <row r="112" spans="1:12" x14ac:dyDescent="0.25">
      <c r="A112" s="55">
        <v>43556</v>
      </c>
      <c r="B112" s="56" t="s">
        <v>202</v>
      </c>
      <c r="C112" s="46" t="s">
        <v>12</v>
      </c>
      <c r="D112" s="47">
        <v>2000</v>
      </c>
      <c r="E112" s="47">
        <v>45</v>
      </c>
      <c r="F112" s="46">
        <v>50</v>
      </c>
      <c r="G112" s="46">
        <v>55</v>
      </c>
      <c r="H112" s="46">
        <v>0</v>
      </c>
      <c r="I112" s="48">
        <f t="shared" ref="I112" si="140">SUM(F112-E112)*D112</f>
        <v>10000</v>
      </c>
      <c r="J112" s="49">
        <f>SUM(G112-F112)*D112</f>
        <v>10000</v>
      </c>
      <c r="K112" s="49">
        <v>0</v>
      </c>
      <c r="L112" s="48">
        <f>SUM(I112:K112)</f>
        <v>20000</v>
      </c>
    </row>
    <row r="113" spans="1:12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x14ac:dyDescent="0.25">
      <c r="A114" s="50"/>
      <c r="B114" s="50"/>
      <c r="C114" s="50"/>
      <c r="D114" s="50"/>
      <c r="E114" s="50"/>
      <c r="F114" s="50"/>
      <c r="G114" s="50"/>
      <c r="H114" s="51" t="s">
        <v>178</v>
      </c>
      <c r="I114" s="52">
        <f>SUM(I33:I112)</f>
        <v>615024</v>
      </c>
      <c r="J114" s="53"/>
      <c r="K114" s="51" t="s">
        <v>80</v>
      </c>
      <c r="L114" s="52">
        <f>SUM(L33:L112)</f>
        <v>975384</v>
      </c>
    </row>
    <row r="115" spans="1:12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x14ac:dyDescent="0.25">
      <c r="A116" s="72" t="s">
        <v>242</v>
      </c>
      <c r="B116" s="73" t="s">
        <v>243</v>
      </c>
      <c r="C116" s="60" t="s">
        <v>244</v>
      </c>
      <c r="D116" s="74" t="s">
        <v>245</v>
      </c>
      <c r="E116" s="74" t="s">
        <v>246</v>
      </c>
      <c r="F116" s="60" t="s">
        <v>223</v>
      </c>
      <c r="G116" s="57"/>
      <c r="H116" s="57"/>
      <c r="I116" s="57"/>
      <c r="J116" s="57"/>
      <c r="K116" s="57"/>
      <c r="L116" s="57"/>
    </row>
    <row r="117" spans="1:12" x14ac:dyDescent="0.25">
      <c r="A117" s="44" t="s">
        <v>250</v>
      </c>
      <c r="B117" s="58">
        <v>3</v>
      </c>
      <c r="C117" s="46">
        <f>SUM(A117-B117)</f>
        <v>24</v>
      </c>
      <c r="D117" s="47">
        <v>2</v>
      </c>
      <c r="E117" s="46">
        <f>SUM(C117-D117)</f>
        <v>22</v>
      </c>
      <c r="F117" s="46">
        <f>E117*100/C117</f>
        <v>91.666666666666671</v>
      </c>
      <c r="G117" s="57"/>
      <c r="H117" s="57"/>
      <c r="I117" s="57"/>
      <c r="J117" s="57"/>
      <c r="K117" s="57"/>
      <c r="L117" s="57"/>
    </row>
    <row r="118" spans="1:12" x14ac:dyDescent="0.2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 x14ac:dyDescent="0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 x14ac:dyDescent="0.25">
      <c r="A120" s="50"/>
      <c r="B120" s="50"/>
      <c r="C120" s="50"/>
      <c r="D120" s="50"/>
      <c r="E120" s="59">
        <v>43525</v>
      </c>
      <c r="F120" s="50"/>
      <c r="G120" s="50"/>
      <c r="H120" s="50"/>
      <c r="I120" s="50"/>
      <c r="J120" s="50"/>
      <c r="K120" s="50"/>
      <c r="L120" s="50"/>
    </row>
    <row r="121" spans="1:12" x14ac:dyDescent="0.25">
      <c r="A121" s="55"/>
      <c r="B121" s="56"/>
      <c r="C121" s="46"/>
      <c r="D121" s="47"/>
      <c r="E121" s="47"/>
      <c r="F121" s="46"/>
      <c r="G121" s="46"/>
      <c r="H121" s="46"/>
      <c r="I121" s="48"/>
      <c r="J121" s="60" t="s">
        <v>223</v>
      </c>
      <c r="K121" s="75"/>
      <c r="L121" s="76">
        <v>0.91</v>
      </c>
    </row>
    <row r="122" spans="1:12" x14ac:dyDescent="0.25">
      <c r="A122" s="55">
        <v>43553</v>
      </c>
      <c r="B122" s="56" t="s">
        <v>200</v>
      </c>
      <c r="C122" s="46" t="s">
        <v>12</v>
      </c>
      <c r="D122" s="47">
        <v>18000</v>
      </c>
      <c r="E122" s="47">
        <v>3.5</v>
      </c>
      <c r="F122" s="46">
        <v>4</v>
      </c>
      <c r="G122" s="46">
        <v>4.5</v>
      </c>
      <c r="H122" s="46">
        <v>0</v>
      </c>
      <c r="I122" s="48">
        <f t="shared" ref="I122" si="141">SUM(F122-E122)*D122</f>
        <v>9000</v>
      </c>
      <c r="J122" s="49">
        <f>SUM(G122-F122)*D122</f>
        <v>9000</v>
      </c>
      <c r="K122" s="49">
        <v>0</v>
      </c>
      <c r="L122" s="48">
        <f t="shared" ref="L122" si="142">SUM(I122:K122)</f>
        <v>18000</v>
      </c>
    </row>
    <row r="123" spans="1:12" x14ac:dyDescent="0.25">
      <c r="A123" s="55">
        <v>43552</v>
      </c>
      <c r="B123" s="56" t="s">
        <v>198</v>
      </c>
      <c r="C123" s="46" t="s">
        <v>12</v>
      </c>
      <c r="D123" s="47">
        <v>28000</v>
      </c>
      <c r="E123" s="47">
        <v>4.8</v>
      </c>
      <c r="F123" s="46">
        <v>5.3</v>
      </c>
      <c r="G123" s="46">
        <v>0</v>
      </c>
      <c r="H123" s="46">
        <v>0</v>
      </c>
      <c r="I123" s="48">
        <f t="shared" ref="I123" si="143">SUM(F123-E123)*D123</f>
        <v>14000</v>
      </c>
      <c r="J123" s="49">
        <v>0</v>
      </c>
      <c r="K123" s="49">
        <v>0</v>
      </c>
      <c r="L123" s="48">
        <f t="shared" ref="L123" si="144">SUM(I123:K123)</f>
        <v>14000</v>
      </c>
    </row>
    <row r="124" spans="1:12" x14ac:dyDescent="0.25">
      <c r="A124" s="55">
        <v>43552</v>
      </c>
      <c r="B124" s="56" t="s">
        <v>199</v>
      </c>
      <c r="C124" s="46" t="s">
        <v>12</v>
      </c>
      <c r="D124" s="47">
        <v>28000</v>
      </c>
      <c r="E124" s="47">
        <v>1.9</v>
      </c>
      <c r="F124" s="46">
        <v>1.9</v>
      </c>
      <c r="G124" s="46">
        <v>0</v>
      </c>
      <c r="H124" s="46">
        <v>0</v>
      </c>
      <c r="I124" s="48">
        <f t="shared" ref="I124" si="145">SUM(F124-E124)*D124</f>
        <v>0</v>
      </c>
      <c r="J124" s="49">
        <v>0</v>
      </c>
      <c r="K124" s="49">
        <v>0</v>
      </c>
      <c r="L124" s="48">
        <f t="shared" ref="L124" si="146">SUM(I124:K124)</f>
        <v>0</v>
      </c>
    </row>
    <row r="125" spans="1:12" x14ac:dyDescent="0.25">
      <c r="A125" s="55">
        <v>43551</v>
      </c>
      <c r="B125" s="56" t="s">
        <v>197</v>
      </c>
      <c r="C125" s="46" t="s">
        <v>12</v>
      </c>
      <c r="D125" s="47">
        <v>48000</v>
      </c>
      <c r="E125" s="47">
        <v>1.25</v>
      </c>
      <c r="F125" s="46">
        <v>1.5</v>
      </c>
      <c r="G125" s="46">
        <v>1.75</v>
      </c>
      <c r="H125" s="46">
        <v>0</v>
      </c>
      <c r="I125" s="48">
        <f t="shared" ref="I125" si="147">SUM(F125-E125)*D125</f>
        <v>12000</v>
      </c>
      <c r="J125" s="49">
        <f>SUM(G125-F125)*D125</f>
        <v>12000</v>
      </c>
      <c r="K125" s="49">
        <v>0</v>
      </c>
      <c r="L125" s="48">
        <f t="shared" ref="L125" si="148">SUM(I125:K125)</f>
        <v>24000</v>
      </c>
    </row>
    <row r="126" spans="1:12" x14ac:dyDescent="0.25">
      <c r="A126" s="55">
        <v>43550</v>
      </c>
      <c r="B126" s="56" t="s">
        <v>194</v>
      </c>
      <c r="C126" s="46" t="s">
        <v>12</v>
      </c>
      <c r="D126" s="47">
        <v>3000</v>
      </c>
      <c r="E126" s="47">
        <v>16</v>
      </c>
      <c r="F126" s="46">
        <v>19</v>
      </c>
      <c r="G126" s="46">
        <v>22</v>
      </c>
      <c r="H126" s="46">
        <v>0</v>
      </c>
      <c r="I126" s="48">
        <f t="shared" ref="I126" si="149">SUM(F126-E126)*D126</f>
        <v>9000</v>
      </c>
      <c r="J126" s="49">
        <f>SUM(G126-F126)*D126</f>
        <v>9000</v>
      </c>
      <c r="K126" s="49">
        <v>0</v>
      </c>
      <c r="L126" s="48">
        <f t="shared" ref="L126" si="150">SUM(I126:K126)</f>
        <v>18000</v>
      </c>
    </row>
    <row r="127" spans="1:12" x14ac:dyDescent="0.25">
      <c r="A127" s="55">
        <v>43550</v>
      </c>
      <c r="B127" s="56" t="s">
        <v>195</v>
      </c>
      <c r="C127" s="46" t="s">
        <v>12</v>
      </c>
      <c r="D127" s="47">
        <v>24000</v>
      </c>
      <c r="E127" s="47">
        <v>3.5</v>
      </c>
      <c r="F127" s="46">
        <v>3.5</v>
      </c>
      <c r="G127" s="46">
        <v>0</v>
      </c>
      <c r="H127" s="46">
        <v>0</v>
      </c>
      <c r="I127" s="48">
        <f t="shared" ref="I127" si="151">SUM(F127-E127)*D127</f>
        <v>0</v>
      </c>
      <c r="J127" s="49">
        <v>0</v>
      </c>
      <c r="K127" s="49">
        <v>0</v>
      </c>
      <c r="L127" s="48">
        <f t="shared" ref="L127" si="152">SUM(I127:K127)</f>
        <v>0</v>
      </c>
    </row>
    <row r="128" spans="1:12" x14ac:dyDescent="0.25">
      <c r="A128" s="55">
        <v>43550</v>
      </c>
      <c r="B128" s="56" t="s">
        <v>196</v>
      </c>
      <c r="C128" s="46" t="s">
        <v>12</v>
      </c>
      <c r="D128" s="47">
        <v>8000</v>
      </c>
      <c r="E128" s="47">
        <v>9</v>
      </c>
      <c r="F128" s="46">
        <v>7.9</v>
      </c>
      <c r="G128" s="46">
        <v>0</v>
      </c>
      <c r="H128" s="46">
        <v>0</v>
      </c>
      <c r="I128" s="48">
        <f t="shared" ref="I128" si="153">SUM(F128-E128)*D128</f>
        <v>-8799.9999999999964</v>
      </c>
      <c r="J128" s="49">
        <v>0</v>
      </c>
      <c r="K128" s="49">
        <v>0</v>
      </c>
      <c r="L128" s="48">
        <f t="shared" ref="L128" si="154">SUM(I128:K128)</f>
        <v>-8799.9999999999964</v>
      </c>
    </row>
    <row r="129" spans="1:12" x14ac:dyDescent="0.25">
      <c r="A129" s="55">
        <v>43549</v>
      </c>
      <c r="B129" s="56" t="s">
        <v>193</v>
      </c>
      <c r="C129" s="46" t="s">
        <v>12</v>
      </c>
      <c r="D129" s="47">
        <v>24000</v>
      </c>
      <c r="E129" s="47">
        <v>3.25</v>
      </c>
      <c r="F129" s="46">
        <v>3.55</v>
      </c>
      <c r="G129" s="46">
        <v>0</v>
      </c>
      <c r="H129" s="46">
        <v>0</v>
      </c>
      <c r="I129" s="48">
        <f t="shared" ref="I129" si="155">SUM(F129-E129)*D129</f>
        <v>7199.9999999999955</v>
      </c>
      <c r="J129" s="49">
        <v>0</v>
      </c>
      <c r="K129" s="49">
        <v>0</v>
      </c>
      <c r="L129" s="48">
        <f t="shared" ref="L129" si="156">SUM(I129:K129)</f>
        <v>7199.9999999999955</v>
      </c>
    </row>
    <row r="130" spans="1:12" x14ac:dyDescent="0.25">
      <c r="A130" s="55">
        <v>43546</v>
      </c>
      <c r="B130" s="56" t="s">
        <v>192</v>
      </c>
      <c r="C130" s="46" t="s">
        <v>12</v>
      </c>
      <c r="D130" s="47">
        <v>36000</v>
      </c>
      <c r="E130" s="47">
        <v>2.2999999999999998</v>
      </c>
      <c r="F130" s="46">
        <v>2</v>
      </c>
      <c r="G130" s="46">
        <v>0</v>
      </c>
      <c r="H130" s="46">
        <v>0</v>
      </c>
      <c r="I130" s="48">
        <f t="shared" ref="I130" si="157">SUM(F130-E130)*D130</f>
        <v>-10799.999999999993</v>
      </c>
      <c r="J130" s="49">
        <v>0</v>
      </c>
      <c r="K130" s="49">
        <v>0</v>
      </c>
      <c r="L130" s="48">
        <f t="shared" ref="L130" si="158">SUM(I130:K130)</f>
        <v>-10799.999999999993</v>
      </c>
    </row>
    <row r="131" spans="1:12" x14ac:dyDescent="0.25">
      <c r="A131" s="55">
        <v>43544</v>
      </c>
      <c r="B131" s="56" t="s">
        <v>191</v>
      </c>
      <c r="C131" s="46" t="s">
        <v>12</v>
      </c>
      <c r="D131" s="47">
        <v>3200</v>
      </c>
      <c r="E131" s="47">
        <v>30</v>
      </c>
      <c r="F131" s="46">
        <v>32.5</v>
      </c>
      <c r="G131" s="46">
        <v>0</v>
      </c>
      <c r="H131" s="46">
        <v>0</v>
      </c>
      <c r="I131" s="48">
        <f t="shared" ref="I131" si="159">SUM(F131-E131)*D131</f>
        <v>8000</v>
      </c>
      <c r="J131" s="49">
        <v>0</v>
      </c>
      <c r="K131" s="49">
        <v>0</v>
      </c>
      <c r="L131" s="48">
        <f t="shared" ref="L131" si="160">SUM(I131:K131)</f>
        <v>8000</v>
      </c>
    </row>
    <row r="132" spans="1:12" x14ac:dyDescent="0.25">
      <c r="A132" s="55">
        <v>43543</v>
      </c>
      <c r="B132" s="56" t="s">
        <v>190</v>
      </c>
      <c r="C132" s="46" t="s">
        <v>12</v>
      </c>
      <c r="D132" s="47">
        <v>32000</v>
      </c>
      <c r="E132" s="47">
        <v>5</v>
      </c>
      <c r="F132" s="46">
        <v>5.3</v>
      </c>
      <c r="G132" s="46">
        <v>5.6</v>
      </c>
      <c r="H132" s="46">
        <v>0</v>
      </c>
      <c r="I132" s="48">
        <f t="shared" ref="I132" si="161">SUM(F132-E132)*D132</f>
        <v>9599.9999999999945</v>
      </c>
      <c r="J132" s="49">
        <f>SUM(G132-F132)*D132</f>
        <v>9599.9999999999945</v>
      </c>
      <c r="K132" s="49">
        <v>0</v>
      </c>
      <c r="L132" s="48">
        <f t="shared" ref="L132" si="162">SUM(I132:K132)</f>
        <v>19199.999999999989</v>
      </c>
    </row>
    <row r="133" spans="1:12" x14ac:dyDescent="0.25">
      <c r="A133" s="55">
        <v>43542</v>
      </c>
      <c r="B133" s="56" t="s">
        <v>189</v>
      </c>
      <c r="C133" s="46" t="s">
        <v>12</v>
      </c>
      <c r="D133" s="47">
        <v>1600</v>
      </c>
      <c r="E133" s="47">
        <v>25</v>
      </c>
      <c r="F133" s="46">
        <v>30</v>
      </c>
      <c r="G133" s="46">
        <v>35</v>
      </c>
      <c r="H133" s="46">
        <v>0</v>
      </c>
      <c r="I133" s="48">
        <f t="shared" ref="I133" si="163">SUM(F133-E133)*D133</f>
        <v>8000</v>
      </c>
      <c r="J133" s="49">
        <f>SUM(G133-F133)*D133</f>
        <v>8000</v>
      </c>
      <c r="K133" s="49">
        <v>0</v>
      </c>
      <c r="L133" s="48">
        <f t="shared" ref="L133" si="164">SUM(I133:K133)</f>
        <v>16000</v>
      </c>
    </row>
    <row r="134" spans="1:12" x14ac:dyDescent="0.25">
      <c r="A134" s="55">
        <v>43539</v>
      </c>
      <c r="B134" s="56" t="s">
        <v>188</v>
      </c>
      <c r="C134" s="46" t="s">
        <v>12</v>
      </c>
      <c r="D134" s="47">
        <v>48000</v>
      </c>
      <c r="E134" s="47">
        <v>1.5</v>
      </c>
      <c r="F134" s="46">
        <v>1.7</v>
      </c>
      <c r="G134" s="46">
        <v>1.9</v>
      </c>
      <c r="H134" s="46">
        <v>0</v>
      </c>
      <c r="I134" s="48">
        <f t="shared" ref="I134" si="165">SUM(F134-E134)*D134</f>
        <v>9599.9999999999982</v>
      </c>
      <c r="J134" s="49">
        <f>SUM(G134-F134)*D134</f>
        <v>9599.9999999999982</v>
      </c>
      <c r="K134" s="49">
        <v>0</v>
      </c>
      <c r="L134" s="48">
        <f t="shared" ref="L134" si="166">SUM(I134:K134)</f>
        <v>19199.999999999996</v>
      </c>
    </row>
    <row r="135" spans="1:12" x14ac:dyDescent="0.25">
      <c r="A135" s="55">
        <v>43539</v>
      </c>
      <c r="B135" s="56" t="s">
        <v>187</v>
      </c>
      <c r="C135" s="46" t="s">
        <v>12</v>
      </c>
      <c r="D135" s="47">
        <v>28000</v>
      </c>
      <c r="E135" s="47">
        <v>2.6</v>
      </c>
      <c r="F135" s="46">
        <v>3.1</v>
      </c>
      <c r="G135" s="46">
        <v>0</v>
      </c>
      <c r="H135" s="46">
        <v>0</v>
      </c>
      <c r="I135" s="48">
        <f t="shared" ref="I135" si="167">SUM(F135-E135)*D135</f>
        <v>14000</v>
      </c>
      <c r="J135" s="49">
        <v>0</v>
      </c>
      <c r="K135" s="49">
        <v>0</v>
      </c>
      <c r="L135" s="48">
        <f t="shared" ref="L135" si="168">SUM(I135:K135)</f>
        <v>14000</v>
      </c>
    </row>
    <row r="136" spans="1:12" x14ac:dyDescent="0.25">
      <c r="A136" s="55">
        <v>43538</v>
      </c>
      <c r="B136" s="56" t="s">
        <v>186</v>
      </c>
      <c r="C136" s="46" t="s">
        <v>12</v>
      </c>
      <c r="D136" s="47">
        <v>14000</v>
      </c>
      <c r="E136" s="47">
        <v>5</v>
      </c>
      <c r="F136" s="46">
        <v>5.95</v>
      </c>
      <c r="G136" s="46">
        <v>0</v>
      </c>
      <c r="H136" s="46">
        <v>0</v>
      </c>
      <c r="I136" s="48">
        <f t="shared" ref="I136" si="169">SUM(F136-E136)*D136</f>
        <v>13300.000000000002</v>
      </c>
      <c r="J136" s="49">
        <v>0</v>
      </c>
      <c r="K136" s="49">
        <v>0</v>
      </c>
      <c r="L136" s="48">
        <f t="shared" ref="L136" si="170">SUM(I136:K136)</f>
        <v>13300.000000000002</v>
      </c>
    </row>
    <row r="137" spans="1:12" x14ac:dyDescent="0.25">
      <c r="A137" s="55">
        <v>43537</v>
      </c>
      <c r="B137" s="56" t="s">
        <v>185</v>
      </c>
      <c r="C137" s="46" t="s">
        <v>12</v>
      </c>
      <c r="D137" s="47">
        <v>4800</v>
      </c>
      <c r="E137" s="47">
        <v>19.5</v>
      </c>
      <c r="F137" s="46">
        <v>21.5</v>
      </c>
      <c r="G137" s="46">
        <v>0</v>
      </c>
      <c r="H137" s="46">
        <v>0</v>
      </c>
      <c r="I137" s="48">
        <f t="shared" ref="I137:I138" si="171">SUM(F137-E137)*D137</f>
        <v>9600</v>
      </c>
      <c r="J137" s="49">
        <v>0</v>
      </c>
      <c r="K137" s="49">
        <v>0</v>
      </c>
      <c r="L137" s="48">
        <f t="shared" ref="L137:L138" si="172">SUM(I137:K137)</f>
        <v>9600</v>
      </c>
    </row>
    <row r="138" spans="1:12" x14ac:dyDescent="0.25">
      <c r="A138" s="55">
        <v>43536</v>
      </c>
      <c r="B138" s="56" t="s">
        <v>184</v>
      </c>
      <c r="C138" s="46" t="s">
        <v>12</v>
      </c>
      <c r="D138" s="47">
        <v>6000</v>
      </c>
      <c r="E138" s="47">
        <v>13</v>
      </c>
      <c r="F138" s="46">
        <v>14.5</v>
      </c>
      <c r="G138" s="46">
        <v>0</v>
      </c>
      <c r="H138" s="46">
        <v>0</v>
      </c>
      <c r="I138" s="48">
        <f t="shared" si="171"/>
        <v>9000</v>
      </c>
      <c r="J138" s="49">
        <v>0</v>
      </c>
      <c r="K138" s="49">
        <v>0</v>
      </c>
      <c r="L138" s="48">
        <f t="shared" si="172"/>
        <v>9000</v>
      </c>
    </row>
    <row r="139" spans="1:12" x14ac:dyDescent="0.25">
      <c r="A139" s="55">
        <v>43535</v>
      </c>
      <c r="B139" s="56" t="s">
        <v>183</v>
      </c>
      <c r="C139" s="46" t="s">
        <v>12</v>
      </c>
      <c r="D139" s="47">
        <v>18000</v>
      </c>
      <c r="E139" s="47">
        <v>5</v>
      </c>
      <c r="F139" s="46">
        <v>5.5</v>
      </c>
      <c r="G139" s="46">
        <v>6</v>
      </c>
      <c r="H139" s="46">
        <v>0</v>
      </c>
      <c r="I139" s="48">
        <f t="shared" ref="I139" si="173">SUM(F139-E139)*D139</f>
        <v>9000</v>
      </c>
      <c r="J139" s="49">
        <f>SUM(G139-F139)*D139</f>
        <v>9000</v>
      </c>
      <c r="K139" s="49">
        <v>0</v>
      </c>
      <c r="L139" s="48">
        <f t="shared" ref="L139" si="174">SUM(I139:K139)</f>
        <v>18000</v>
      </c>
    </row>
    <row r="140" spans="1:12" x14ac:dyDescent="0.25">
      <c r="A140" s="55">
        <v>43532</v>
      </c>
      <c r="B140" s="56" t="s">
        <v>182</v>
      </c>
      <c r="C140" s="46" t="s">
        <v>12</v>
      </c>
      <c r="D140" s="47">
        <v>36000</v>
      </c>
      <c r="E140" s="47">
        <v>7</v>
      </c>
      <c r="F140" s="46">
        <v>7.4</v>
      </c>
      <c r="G140" s="46">
        <v>0</v>
      </c>
      <c r="H140" s="46">
        <v>0</v>
      </c>
      <c r="I140" s="48">
        <f t="shared" ref="I140:I145" si="175">SUM(F140-E140)*D140</f>
        <v>14400.000000000013</v>
      </c>
      <c r="J140" s="49">
        <v>0</v>
      </c>
      <c r="K140" s="49">
        <v>0</v>
      </c>
      <c r="L140" s="48">
        <f t="shared" ref="L140:L145" si="176">SUM(I140:K140)</f>
        <v>14400.000000000013</v>
      </c>
    </row>
    <row r="141" spans="1:12" x14ac:dyDescent="0.25">
      <c r="A141" s="55">
        <v>43532</v>
      </c>
      <c r="B141" s="56" t="s">
        <v>181</v>
      </c>
      <c r="C141" s="46" t="s">
        <v>12</v>
      </c>
      <c r="D141" s="47">
        <v>1600</v>
      </c>
      <c r="E141" s="47">
        <v>52</v>
      </c>
      <c r="F141" s="46">
        <v>56.5</v>
      </c>
      <c r="G141" s="46">
        <v>0</v>
      </c>
      <c r="H141" s="46">
        <v>0</v>
      </c>
      <c r="I141" s="48">
        <f t="shared" si="175"/>
        <v>7200</v>
      </c>
      <c r="J141" s="49">
        <v>0</v>
      </c>
      <c r="K141" s="49">
        <v>0</v>
      </c>
      <c r="L141" s="48">
        <f t="shared" si="176"/>
        <v>7200</v>
      </c>
    </row>
    <row r="142" spans="1:12" x14ac:dyDescent="0.25">
      <c r="A142" s="55">
        <v>43531</v>
      </c>
      <c r="B142" s="56" t="s">
        <v>180</v>
      </c>
      <c r="C142" s="46" t="s">
        <v>12</v>
      </c>
      <c r="D142" s="47">
        <v>8000</v>
      </c>
      <c r="E142" s="47">
        <v>14.5</v>
      </c>
      <c r="F142" s="46">
        <v>15.5</v>
      </c>
      <c r="G142" s="46">
        <v>0</v>
      </c>
      <c r="H142" s="46">
        <v>0</v>
      </c>
      <c r="I142" s="48">
        <f t="shared" si="175"/>
        <v>8000</v>
      </c>
      <c r="J142" s="49">
        <v>0</v>
      </c>
      <c r="K142" s="49">
        <v>0</v>
      </c>
      <c r="L142" s="48">
        <f t="shared" si="176"/>
        <v>8000</v>
      </c>
    </row>
    <row r="143" spans="1:12" x14ac:dyDescent="0.25">
      <c r="A143" s="55">
        <v>43530</v>
      </c>
      <c r="B143" s="56" t="s">
        <v>179</v>
      </c>
      <c r="C143" s="46" t="s">
        <v>12</v>
      </c>
      <c r="D143" s="47">
        <v>1000</v>
      </c>
      <c r="E143" s="47">
        <v>103</v>
      </c>
      <c r="F143" s="46">
        <v>113</v>
      </c>
      <c r="G143" s="46">
        <v>123</v>
      </c>
      <c r="H143" s="46">
        <v>0</v>
      </c>
      <c r="I143" s="48">
        <f t="shared" si="175"/>
        <v>10000</v>
      </c>
      <c r="J143" s="49">
        <f>SUM(G143-F143)*D143</f>
        <v>10000</v>
      </c>
      <c r="K143" s="49">
        <v>0</v>
      </c>
      <c r="L143" s="48">
        <f t="shared" si="176"/>
        <v>20000</v>
      </c>
    </row>
    <row r="144" spans="1:12" x14ac:dyDescent="0.25">
      <c r="A144" s="55">
        <v>43529</v>
      </c>
      <c r="B144" s="56" t="s">
        <v>174</v>
      </c>
      <c r="C144" s="46" t="s">
        <v>12</v>
      </c>
      <c r="D144" s="47">
        <v>36000</v>
      </c>
      <c r="E144" s="47">
        <v>3.75</v>
      </c>
      <c r="F144" s="46">
        <v>4.0999999999999996</v>
      </c>
      <c r="G144" s="46">
        <v>4.5</v>
      </c>
      <c r="H144" s="46">
        <v>0</v>
      </c>
      <c r="I144" s="48">
        <f t="shared" si="175"/>
        <v>12599.999999999987</v>
      </c>
      <c r="J144" s="49">
        <f>SUM(G144-F144)*D144</f>
        <v>14400.000000000013</v>
      </c>
      <c r="K144" s="49">
        <v>0</v>
      </c>
      <c r="L144" s="48">
        <f t="shared" si="176"/>
        <v>27000</v>
      </c>
    </row>
    <row r="145" spans="1:12" x14ac:dyDescent="0.25">
      <c r="A145" s="55">
        <v>43525</v>
      </c>
      <c r="B145" s="56" t="s">
        <v>174</v>
      </c>
      <c r="C145" s="46" t="s">
        <v>12</v>
      </c>
      <c r="D145" s="47">
        <v>36000</v>
      </c>
      <c r="E145" s="47">
        <v>3</v>
      </c>
      <c r="F145" s="46">
        <v>3.3</v>
      </c>
      <c r="G145" s="46">
        <v>3.55</v>
      </c>
      <c r="H145" s="46">
        <v>0</v>
      </c>
      <c r="I145" s="48">
        <f t="shared" si="175"/>
        <v>10799.999999999993</v>
      </c>
      <c r="J145" s="49">
        <f>SUM(G145-F145)*D145</f>
        <v>9000</v>
      </c>
      <c r="K145" s="49">
        <v>0</v>
      </c>
      <c r="L145" s="48">
        <f t="shared" si="176"/>
        <v>19799.999999999993</v>
      </c>
    </row>
    <row r="146" spans="1:12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x14ac:dyDescent="0.25">
      <c r="A147" s="50"/>
      <c r="B147" s="50"/>
      <c r="C147" s="50"/>
      <c r="D147" s="50"/>
      <c r="E147" s="50"/>
      <c r="F147" s="50"/>
      <c r="G147" s="50"/>
      <c r="H147" s="51" t="s">
        <v>178</v>
      </c>
      <c r="I147" s="52">
        <f>SUM(I121:I145)</f>
        <v>184700</v>
      </c>
      <c r="J147" s="53"/>
      <c r="K147" s="51" t="s">
        <v>80</v>
      </c>
      <c r="L147" s="52">
        <f>SUM(L121:L145)</f>
        <v>284300.90999999997</v>
      </c>
    </row>
    <row r="148" spans="1:12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12" x14ac:dyDescent="0.25">
      <c r="A149" s="50"/>
      <c r="B149" s="50"/>
      <c r="C149" s="50"/>
      <c r="D149" s="50"/>
      <c r="E149" s="59">
        <v>43497</v>
      </c>
      <c r="F149" s="50"/>
      <c r="G149" s="50"/>
      <c r="H149" s="50"/>
      <c r="I149" s="50"/>
      <c r="J149" s="50"/>
      <c r="K149" s="50"/>
      <c r="L149" s="50"/>
    </row>
    <row r="150" spans="1:12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60" t="s">
        <v>223</v>
      </c>
      <c r="K150" s="75"/>
      <c r="L150" s="76">
        <v>1</v>
      </c>
    </row>
    <row r="151" spans="1:12" x14ac:dyDescent="0.25">
      <c r="A151" s="44" t="s">
        <v>175</v>
      </c>
      <c r="B151" s="61" t="s">
        <v>173</v>
      </c>
      <c r="C151" s="46" t="s">
        <v>12</v>
      </c>
      <c r="D151" s="47">
        <v>4000</v>
      </c>
      <c r="E151" s="47">
        <v>29</v>
      </c>
      <c r="F151" s="46">
        <v>31</v>
      </c>
      <c r="G151" s="46">
        <v>0</v>
      </c>
      <c r="H151" s="46">
        <v>0</v>
      </c>
      <c r="I151" s="48">
        <f t="shared" ref="I151:I157" si="177">SUM(F151-E151)*D151</f>
        <v>8000</v>
      </c>
      <c r="J151" s="49">
        <v>0</v>
      </c>
      <c r="K151" s="49">
        <v>0</v>
      </c>
      <c r="L151" s="48">
        <f>SUM(I151:K151)</f>
        <v>8000</v>
      </c>
    </row>
    <row r="152" spans="1:12" x14ac:dyDescent="0.25">
      <c r="A152" s="44" t="s">
        <v>176</v>
      </c>
      <c r="B152" s="61" t="s">
        <v>168</v>
      </c>
      <c r="C152" s="46" t="s">
        <v>12</v>
      </c>
      <c r="D152" s="47">
        <v>4000</v>
      </c>
      <c r="E152" s="47">
        <v>12</v>
      </c>
      <c r="F152" s="46">
        <v>14</v>
      </c>
      <c r="G152" s="46">
        <v>0</v>
      </c>
      <c r="H152" s="46">
        <v>0</v>
      </c>
      <c r="I152" s="48">
        <f t="shared" si="177"/>
        <v>8000</v>
      </c>
      <c r="J152" s="49">
        <v>0</v>
      </c>
      <c r="K152" s="49">
        <v>0</v>
      </c>
      <c r="L152" s="48">
        <v>8000</v>
      </c>
    </row>
    <row r="153" spans="1:12" x14ac:dyDescent="0.25">
      <c r="A153" s="44" t="s">
        <v>177</v>
      </c>
      <c r="B153" s="61" t="s">
        <v>169</v>
      </c>
      <c r="C153" s="46" t="s">
        <v>12</v>
      </c>
      <c r="D153" s="47">
        <v>4000</v>
      </c>
      <c r="E153" s="47">
        <v>28</v>
      </c>
      <c r="F153" s="46">
        <v>30</v>
      </c>
      <c r="G153" s="46">
        <v>32</v>
      </c>
      <c r="H153" s="46">
        <v>0</v>
      </c>
      <c r="I153" s="48">
        <f t="shared" si="177"/>
        <v>8000</v>
      </c>
      <c r="J153" s="49">
        <v>8000</v>
      </c>
      <c r="K153" s="49">
        <v>0</v>
      </c>
      <c r="L153" s="48">
        <v>16000</v>
      </c>
    </row>
    <row r="154" spans="1:12" x14ac:dyDescent="0.25">
      <c r="A154" s="44" t="s">
        <v>177</v>
      </c>
      <c r="B154" s="61" t="s">
        <v>170</v>
      </c>
      <c r="C154" s="46" t="s">
        <v>12</v>
      </c>
      <c r="D154" s="47">
        <v>4000</v>
      </c>
      <c r="E154" s="47">
        <v>17</v>
      </c>
      <c r="F154" s="46">
        <v>19</v>
      </c>
      <c r="G154" s="46">
        <v>21</v>
      </c>
      <c r="H154" s="46">
        <v>0</v>
      </c>
      <c r="I154" s="48">
        <f t="shared" si="177"/>
        <v>8000</v>
      </c>
      <c r="J154" s="49">
        <v>8000</v>
      </c>
      <c r="K154" s="49">
        <v>0</v>
      </c>
      <c r="L154" s="48">
        <v>16000</v>
      </c>
    </row>
    <row r="155" spans="1:12" x14ac:dyDescent="0.25">
      <c r="A155" s="55">
        <v>43511</v>
      </c>
      <c r="B155" s="58" t="s">
        <v>151</v>
      </c>
      <c r="C155" s="62" t="s">
        <v>12</v>
      </c>
      <c r="D155" s="63">
        <v>22500</v>
      </c>
      <c r="E155" s="46">
        <v>0.7</v>
      </c>
      <c r="F155" s="46">
        <v>0.95</v>
      </c>
      <c r="G155" s="46">
        <v>0</v>
      </c>
      <c r="H155" s="62">
        <v>0</v>
      </c>
      <c r="I155" s="48">
        <f t="shared" si="177"/>
        <v>5625</v>
      </c>
      <c r="J155" s="64">
        <v>0</v>
      </c>
      <c r="K155" s="49">
        <v>0</v>
      </c>
      <c r="L155" s="77">
        <f>SUM(I155:J155)</f>
        <v>5625</v>
      </c>
    </row>
    <row r="156" spans="1:12" x14ac:dyDescent="0.25">
      <c r="A156" s="55">
        <v>43508</v>
      </c>
      <c r="B156" s="58" t="s">
        <v>149</v>
      </c>
      <c r="C156" s="62" t="s">
        <v>12</v>
      </c>
      <c r="D156" s="63">
        <v>22500</v>
      </c>
      <c r="E156" s="46">
        <v>1.9</v>
      </c>
      <c r="F156" s="46">
        <v>2.2999999999999998</v>
      </c>
      <c r="G156" s="46">
        <v>0</v>
      </c>
      <c r="H156" s="62">
        <v>0</v>
      </c>
      <c r="I156" s="48">
        <f t="shared" si="177"/>
        <v>8999.9999999999982</v>
      </c>
      <c r="J156" s="64">
        <v>0</v>
      </c>
      <c r="K156" s="49">
        <v>0</v>
      </c>
      <c r="L156" s="77">
        <f>SUM(I156:J156)</f>
        <v>8999.9999999999982</v>
      </c>
    </row>
    <row r="157" spans="1:12" x14ac:dyDescent="0.25">
      <c r="A157" s="55">
        <v>43507</v>
      </c>
      <c r="B157" s="58" t="s">
        <v>150</v>
      </c>
      <c r="C157" s="62" t="s">
        <v>12</v>
      </c>
      <c r="D157" s="63">
        <v>15000</v>
      </c>
      <c r="E157" s="46">
        <v>5.05</v>
      </c>
      <c r="F157" s="46">
        <v>5.8</v>
      </c>
      <c r="G157" s="46">
        <v>0</v>
      </c>
      <c r="H157" s="62">
        <v>0</v>
      </c>
      <c r="I157" s="48">
        <f t="shared" si="177"/>
        <v>11250</v>
      </c>
      <c r="J157" s="64">
        <v>0</v>
      </c>
      <c r="K157" s="49">
        <v>0</v>
      </c>
      <c r="L157" s="77">
        <f>SUM(I157:J157)</f>
        <v>11250</v>
      </c>
    </row>
    <row r="158" spans="1:12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</row>
    <row r="159" spans="1:12" x14ac:dyDescent="0.25">
      <c r="A159" s="50"/>
      <c r="B159" s="50"/>
      <c r="C159" s="50"/>
      <c r="D159" s="50"/>
      <c r="E159" s="50"/>
      <c r="F159" s="50"/>
      <c r="G159" s="50"/>
      <c r="H159" s="51" t="s">
        <v>178</v>
      </c>
      <c r="I159" s="52">
        <f>SUM(I151:I157)</f>
        <v>57875</v>
      </c>
      <c r="J159" s="53"/>
      <c r="K159" s="51" t="s">
        <v>80</v>
      </c>
      <c r="L159" s="52">
        <f>SUM(L151:L157)</f>
        <v>73875</v>
      </c>
    </row>
    <row r="160" spans="1:12" x14ac:dyDescent="0.2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x14ac:dyDescent="0.25">
      <c r="A161" s="78"/>
      <c r="B161" s="78"/>
      <c r="C161" s="78"/>
      <c r="D161" s="78"/>
      <c r="E161" s="59">
        <v>43466</v>
      </c>
      <c r="F161" s="78"/>
      <c r="G161" s="78"/>
      <c r="H161" s="78"/>
      <c r="I161" s="78"/>
      <c r="J161" s="78"/>
      <c r="K161" s="78"/>
      <c r="L161" s="78"/>
    </row>
    <row r="162" spans="1:12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60" t="s">
        <v>223</v>
      </c>
      <c r="K162" s="75"/>
      <c r="L162" s="76">
        <v>0.91</v>
      </c>
    </row>
    <row r="163" spans="1:12" x14ac:dyDescent="0.2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x14ac:dyDescent="0.25">
      <c r="A164" s="65">
        <v>43496</v>
      </c>
      <c r="B164" s="66" t="s">
        <v>152</v>
      </c>
      <c r="C164" s="67">
        <v>7500</v>
      </c>
      <c r="D164" s="66" t="s">
        <v>12</v>
      </c>
      <c r="E164" s="68">
        <v>13</v>
      </c>
      <c r="F164" s="68">
        <v>15</v>
      </c>
      <c r="G164" s="68"/>
      <c r="H164" s="79">
        <f t="shared" ref="H164:H176" si="178">(IF(D164="SHORT",E164-F164,IF(D164="LONG",F164-E164)))*C164</f>
        <v>15000</v>
      </c>
      <c r="I164" s="69"/>
      <c r="J164" s="80">
        <f t="shared" ref="J164:J176" si="179">(H164+I164)/C164</f>
        <v>2</v>
      </c>
      <c r="K164" s="81">
        <f t="shared" ref="K164:K176" si="180">SUM(H164:I164)</f>
        <v>15000</v>
      </c>
      <c r="L164" s="57"/>
    </row>
    <row r="165" spans="1:12" x14ac:dyDescent="0.25">
      <c r="A165" s="65">
        <v>43489</v>
      </c>
      <c r="B165" s="66" t="s">
        <v>148</v>
      </c>
      <c r="C165" s="67">
        <v>7500</v>
      </c>
      <c r="D165" s="66" t="s">
        <v>12</v>
      </c>
      <c r="E165" s="68">
        <v>5.05</v>
      </c>
      <c r="F165" s="68">
        <v>7.05</v>
      </c>
      <c r="G165" s="68"/>
      <c r="H165" s="79">
        <f t="shared" si="178"/>
        <v>15000</v>
      </c>
      <c r="I165" s="69"/>
      <c r="J165" s="80">
        <f t="shared" si="179"/>
        <v>2</v>
      </c>
      <c r="K165" s="81">
        <f t="shared" si="180"/>
        <v>15000</v>
      </c>
      <c r="L165" s="57"/>
    </row>
    <row r="166" spans="1:12" x14ac:dyDescent="0.25">
      <c r="A166" s="65">
        <v>43484</v>
      </c>
      <c r="B166" s="66" t="s">
        <v>147</v>
      </c>
      <c r="C166" s="67">
        <v>1250</v>
      </c>
      <c r="D166" s="66" t="s">
        <v>12</v>
      </c>
      <c r="E166" s="68">
        <v>22.7</v>
      </c>
      <c r="F166" s="68">
        <v>28.7</v>
      </c>
      <c r="G166" s="68"/>
      <c r="H166" s="79">
        <f t="shared" si="178"/>
        <v>7500</v>
      </c>
      <c r="I166" s="69"/>
      <c r="J166" s="80">
        <f t="shared" si="179"/>
        <v>6</v>
      </c>
      <c r="K166" s="81">
        <f t="shared" si="180"/>
        <v>7500</v>
      </c>
      <c r="L166" s="57"/>
    </row>
    <row r="167" spans="1:12" x14ac:dyDescent="0.25">
      <c r="A167" s="65">
        <v>43482</v>
      </c>
      <c r="B167" s="66" t="s">
        <v>146</v>
      </c>
      <c r="C167" s="67">
        <v>35000</v>
      </c>
      <c r="D167" s="66" t="s">
        <v>12</v>
      </c>
      <c r="E167" s="68">
        <v>1.2</v>
      </c>
      <c r="F167" s="68">
        <v>1.6</v>
      </c>
      <c r="G167" s="68"/>
      <c r="H167" s="79">
        <f t="shared" si="178"/>
        <v>14000.000000000005</v>
      </c>
      <c r="I167" s="69"/>
      <c r="J167" s="80">
        <f t="shared" si="179"/>
        <v>0.40000000000000013</v>
      </c>
      <c r="K167" s="81">
        <f t="shared" si="180"/>
        <v>14000.000000000005</v>
      </c>
      <c r="L167" s="57"/>
    </row>
    <row r="168" spans="1:12" x14ac:dyDescent="0.25">
      <c r="A168" s="65">
        <v>43481</v>
      </c>
      <c r="B168" s="66" t="s">
        <v>145</v>
      </c>
      <c r="C168" s="67">
        <v>65000</v>
      </c>
      <c r="D168" s="66" t="s">
        <v>12</v>
      </c>
      <c r="E168" s="68">
        <v>1.1499999999999999</v>
      </c>
      <c r="F168" s="68">
        <v>1.65</v>
      </c>
      <c r="G168" s="68"/>
      <c r="H168" s="79">
        <f t="shared" si="178"/>
        <v>32500</v>
      </c>
      <c r="I168" s="69"/>
      <c r="J168" s="80">
        <f t="shared" si="179"/>
        <v>0.5</v>
      </c>
      <c r="K168" s="81">
        <f t="shared" si="180"/>
        <v>32500</v>
      </c>
      <c r="L168" s="57"/>
    </row>
    <row r="169" spans="1:12" x14ac:dyDescent="0.25">
      <c r="A169" s="65">
        <v>43480</v>
      </c>
      <c r="B169" s="66" t="s">
        <v>144</v>
      </c>
      <c r="C169" s="67">
        <v>35000</v>
      </c>
      <c r="D169" s="66" t="s">
        <v>12</v>
      </c>
      <c r="E169" s="68">
        <v>2</v>
      </c>
      <c r="F169" s="68">
        <v>2.1</v>
      </c>
      <c r="G169" s="68"/>
      <c r="H169" s="79">
        <f t="shared" si="178"/>
        <v>3500.0000000000032</v>
      </c>
      <c r="I169" s="69"/>
      <c r="J169" s="80">
        <f t="shared" si="179"/>
        <v>0.10000000000000009</v>
      </c>
      <c r="K169" s="81">
        <f t="shared" si="180"/>
        <v>3500.0000000000032</v>
      </c>
      <c r="L169" s="57"/>
    </row>
    <row r="170" spans="1:12" x14ac:dyDescent="0.25">
      <c r="A170" s="65">
        <v>43476</v>
      </c>
      <c r="B170" s="66" t="s">
        <v>143</v>
      </c>
      <c r="C170" s="67">
        <v>2500</v>
      </c>
      <c r="D170" s="66" t="s">
        <v>12</v>
      </c>
      <c r="E170" s="68">
        <v>35.85</v>
      </c>
      <c r="F170" s="68">
        <v>41.85</v>
      </c>
      <c r="G170" s="68"/>
      <c r="H170" s="79">
        <f t="shared" si="178"/>
        <v>15000</v>
      </c>
      <c r="I170" s="69"/>
      <c r="J170" s="80">
        <f t="shared" si="179"/>
        <v>6</v>
      </c>
      <c r="K170" s="81">
        <f t="shared" si="180"/>
        <v>15000</v>
      </c>
      <c r="L170" s="57"/>
    </row>
    <row r="171" spans="1:12" x14ac:dyDescent="0.25">
      <c r="A171" s="65">
        <v>43475</v>
      </c>
      <c r="B171" s="66" t="s">
        <v>142</v>
      </c>
      <c r="C171" s="67">
        <v>6000</v>
      </c>
      <c r="D171" s="66" t="s">
        <v>12</v>
      </c>
      <c r="E171" s="68">
        <v>10.85</v>
      </c>
      <c r="F171" s="68">
        <v>9.1</v>
      </c>
      <c r="G171" s="68"/>
      <c r="H171" s="79">
        <f t="shared" si="178"/>
        <v>-10500</v>
      </c>
      <c r="I171" s="69"/>
      <c r="J171" s="80">
        <f t="shared" si="179"/>
        <v>-1.75</v>
      </c>
      <c r="K171" s="81">
        <f t="shared" si="180"/>
        <v>-10500</v>
      </c>
      <c r="L171" s="57"/>
    </row>
    <row r="172" spans="1:12" x14ac:dyDescent="0.25">
      <c r="A172" s="65">
        <v>43472</v>
      </c>
      <c r="B172" s="66" t="s">
        <v>141</v>
      </c>
      <c r="C172" s="67">
        <v>35000</v>
      </c>
      <c r="D172" s="66" t="s">
        <v>12</v>
      </c>
      <c r="E172" s="68">
        <v>1.2</v>
      </c>
      <c r="F172" s="68">
        <v>1.6</v>
      </c>
      <c r="G172" s="68"/>
      <c r="H172" s="79">
        <f t="shared" si="178"/>
        <v>14000.000000000005</v>
      </c>
      <c r="I172" s="69"/>
      <c r="J172" s="80">
        <f t="shared" si="179"/>
        <v>0.40000000000000013</v>
      </c>
      <c r="K172" s="81">
        <f t="shared" si="180"/>
        <v>14000.000000000005</v>
      </c>
      <c r="L172" s="57"/>
    </row>
    <row r="173" spans="1:12" x14ac:dyDescent="0.25">
      <c r="A173" s="65">
        <v>43469</v>
      </c>
      <c r="B173" s="66" t="s">
        <v>140</v>
      </c>
      <c r="C173" s="67">
        <v>10000</v>
      </c>
      <c r="D173" s="66" t="s">
        <v>12</v>
      </c>
      <c r="E173" s="68">
        <v>2.2999999999999998</v>
      </c>
      <c r="F173" s="68">
        <v>2.8</v>
      </c>
      <c r="G173" s="68"/>
      <c r="H173" s="79">
        <f t="shared" si="178"/>
        <v>5000</v>
      </c>
      <c r="I173" s="69"/>
      <c r="J173" s="80">
        <f t="shared" si="179"/>
        <v>0.5</v>
      </c>
      <c r="K173" s="81">
        <f t="shared" si="180"/>
        <v>5000</v>
      </c>
      <c r="L173" s="57"/>
    </row>
    <row r="174" spans="1:12" x14ac:dyDescent="0.25">
      <c r="A174" s="65">
        <v>43468</v>
      </c>
      <c r="B174" s="66" t="s">
        <v>139</v>
      </c>
      <c r="C174" s="67">
        <v>13750</v>
      </c>
      <c r="D174" s="66" t="s">
        <v>12</v>
      </c>
      <c r="E174" s="68">
        <v>4.7</v>
      </c>
      <c r="F174" s="68">
        <v>6.2</v>
      </c>
      <c r="G174" s="68"/>
      <c r="H174" s="79">
        <f t="shared" si="178"/>
        <v>20625</v>
      </c>
      <c r="I174" s="69"/>
      <c r="J174" s="80">
        <f t="shared" si="179"/>
        <v>1.5</v>
      </c>
      <c r="K174" s="81">
        <f t="shared" si="180"/>
        <v>20625</v>
      </c>
      <c r="L174" s="57"/>
    </row>
    <row r="175" spans="1:12" x14ac:dyDescent="0.25">
      <c r="A175" s="65">
        <v>43467</v>
      </c>
      <c r="B175" s="66" t="s">
        <v>139</v>
      </c>
      <c r="C175" s="67">
        <v>13750</v>
      </c>
      <c r="D175" s="66" t="s">
        <v>12</v>
      </c>
      <c r="E175" s="68">
        <v>5.5</v>
      </c>
      <c r="F175" s="68">
        <v>5.75</v>
      </c>
      <c r="G175" s="68"/>
      <c r="H175" s="79">
        <f t="shared" si="178"/>
        <v>3437.5</v>
      </c>
      <c r="I175" s="69"/>
      <c r="J175" s="80">
        <f t="shared" si="179"/>
        <v>0.25</v>
      </c>
      <c r="K175" s="81">
        <f t="shared" si="180"/>
        <v>3437.5</v>
      </c>
      <c r="L175" s="57"/>
    </row>
    <row r="176" spans="1:12" x14ac:dyDescent="0.25">
      <c r="A176" s="65">
        <v>43466</v>
      </c>
      <c r="B176" s="66" t="s">
        <v>138</v>
      </c>
      <c r="C176" s="67">
        <v>4800</v>
      </c>
      <c r="D176" s="66" t="s">
        <v>12</v>
      </c>
      <c r="E176" s="68">
        <v>10.45</v>
      </c>
      <c r="F176" s="68">
        <v>11.2</v>
      </c>
      <c r="G176" s="68"/>
      <c r="H176" s="79">
        <f t="shared" si="178"/>
        <v>3600</v>
      </c>
      <c r="I176" s="69"/>
      <c r="J176" s="80">
        <f t="shared" si="179"/>
        <v>0.75</v>
      </c>
      <c r="K176" s="81">
        <f t="shared" si="180"/>
        <v>3600</v>
      </c>
      <c r="L176" s="57"/>
    </row>
    <row r="177" spans="1:12" x14ac:dyDescent="0.25">
      <c r="A177" s="70"/>
      <c r="B177" s="71"/>
      <c r="C177" s="71"/>
      <c r="D177" s="71"/>
      <c r="E177" s="71"/>
      <c r="F177" s="82" t="s">
        <v>80</v>
      </c>
      <c r="G177" s="83"/>
      <c r="H177" s="83"/>
      <c r="I177" s="84"/>
      <c r="J177" s="85">
        <f>SUM(K164:K176)</f>
        <v>138662.5</v>
      </c>
      <c r="K177" s="86"/>
      <c r="L177" s="57"/>
    </row>
  </sheetData>
  <mergeCells count="11">
    <mergeCell ref="F177:I177"/>
    <mergeCell ref="J177:K177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workbookViewId="0">
      <selection activeCell="B17" sqref="B17"/>
    </sheetView>
  </sheetViews>
  <sheetFormatPr defaultRowHeight="15" x14ac:dyDescent="0.2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3.7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1.5" customHeight="1" x14ac:dyDescent="0.25">
      <c r="A3" s="100" t="s">
        <v>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6.25" x14ac:dyDescent="0.25">
      <c r="A4" s="101" t="s">
        <v>0</v>
      </c>
      <c r="B4" s="101"/>
      <c r="C4" s="102" t="s">
        <v>89</v>
      </c>
      <c r="D4" s="102"/>
      <c r="E4" s="103"/>
      <c r="F4" s="103"/>
      <c r="G4" s="103"/>
      <c r="H4" s="104"/>
      <c r="I4" s="104"/>
      <c r="J4" s="1"/>
      <c r="K4" s="1"/>
    </row>
    <row r="5" spans="1:11" ht="15.7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7" t="s">
        <v>8</v>
      </c>
      <c r="I5" s="98"/>
      <c r="J5" s="4" t="s">
        <v>9</v>
      </c>
      <c r="K5" s="3" t="s">
        <v>10</v>
      </c>
    </row>
    <row r="6" spans="1:11" s="13" customFormat="1" ht="18" customHeight="1" x14ac:dyDescent="0.25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 x14ac:dyDescent="0.25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 x14ac:dyDescent="0.25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 x14ac:dyDescent="0.25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 x14ac:dyDescent="0.25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 x14ac:dyDescent="0.25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 x14ac:dyDescent="0.25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 x14ac:dyDescent="0.25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 x14ac:dyDescent="0.25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 x14ac:dyDescent="0.25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 x14ac:dyDescent="0.25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 x14ac:dyDescent="0.25">
      <c r="A17" s="26"/>
      <c r="B17" s="27"/>
      <c r="C17" s="27"/>
      <c r="D17" s="27"/>
      <c r="E17" s="27"/>
      <c r="F17" s="92" t="s">
        <v>80</v>
      </c>
      <c r="G17" s="93"/>
      <c r="H17" s="93"/>
      <c r="I17" s="94"/>
      <c r="J17" s="95">
        <f>SUM(K6:K16)</f>
        <v>196325</v>
      </c>
      <c r="K17" s="96"/>
    </row>
    <row r="18" spans="1:11" s="13" customFormat="1" ht="18" customHeight="1" x14ac:dyDescent="0.25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 x14ac:dyDescent="0.25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 x14ac:dyDescent="0.25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 x14ac:dyDescent="0.25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 x14ac:dyDescent="0.25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 x14ac:dyDescent="0.25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 x14ac:dyDescent="0.25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 x14ac:dyDescent="0.25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 x14ac:dyDescent="0.25">
      <c r="A26" s="26"/>
      <c r="B26" s="27"/>
      <c r="C26" s="27"/>
      <c r="D26" s="27"/>
      <c r="E26" s="27"/>
      <c r="F26" s="92" t="s">
        <v>80</v>
      </c>
      <c r="G26" s="93"/>
      <c r="H26" s="93"/>
      <c r="I26" s="94"/>
      <c r="J26" s="95">
        <f>SUM(K18:K25)</f>
        <v>84413.75</v>
      </c>
      <c r="K26" s="96"/>
    </row>
    <row r="27" spans="1:11" s="13" customFormat="1" ht="18" customHeight="1" x14ac:dyDescent="0.25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 x14ac:dyDescent="0.25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 x14ac:dyDescent="0.25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 x14ac:dyDescent="0.25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 x14ac:dyDescent="0.25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 x14ac:dyDescent="0.25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 x14ac:dyDescent="0.25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 x14ac:dyDescent="0.25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 x14ac:dyDescent="0.25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 x14ac:dyDescent="0.25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 x14ac:dyDescent="0.25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 x14ac:dyDescent="0.25">
      <c r="A38" s="26"/>
      <c r="B38" s="27"/>
      <c r="C38" s="27"/>
      <c r="D38" s="27"/>
      <c r="E38" s="27"/>
      <c r="F38" s="92" t="s">
        <v>80</v>
      </c>
      <c r="G38" s="93"/>
      <c r="H38" s="93"/>
      <c r="I38" s="94"/>
      <c r="J38" s="95">
        <f>SUM(K27:K37)</f>
        <v>188643.75</v>
      </c>
      <c r="K38" s="96"/>
    </row>
    <row r="39" spans="1:11" s="13" customFormat="1" ht="18" customHeight="1" x14ac:dyDescent="0.25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 x14ac:dyDescent="0.25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 x14ac:dyDescent="0.25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 x14ac:dyDescent="0.25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 x14ac:dyDescent="0.25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 x14ac:dyDescent="0.25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 x14ac:dyDescent="0.25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 x14ac:dyDescent="0.25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 x14ac:dyDescent="0.25">
      <c r="A47" s="26"/>
      <c r="B47" s="27"/>
      <c r="C47" s="27"/>
      <c r="D47" s="27"/>
      <c r="E47" s="27"/>
      <c r="F47" s="92" t="s">
        <v>80</v>
      </c>
      <c r="G47" s="93"/>
      <c r="H47" s="93"/>
      <c r="I47" s="94"/>
      <c r="J47" s="95">
        <f>SUM(K39:K46)</f>
        <v>85937.5</v>
      </c>
      <c r="K47" s="96"/>
    </row>
    <row r="48" spans="1:11" s="22" customFormat="1" ht="18" customHeight="1" x14ac:dyDescent="0.25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 x14ac:dyDescent="0.25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 x14ac:dyDescent="0.25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 x14ac:dyDescent="0.25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 x14ac:dyDescent="0.25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 x14ac:dyDescent="0.25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 x14ac:dyDescent="0.25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 x14ac:dyDescent="0.25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 x14ac:dyDescent="0.25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 x14ac:dyDescent="0.25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 x14ac:dyDescent="0.25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 x14ac:dyDescent="0.25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 x14ac:dyDescent="0.25">
      <c r="A60" s="26"/>
      <c r="B60" s="27"/>
      <c r="C60" s="27"/>
      <c r="D60" s="27"/>
      <c r="E60" s="27"/>
      <c r="F60" s="92" t="s">
        <v>80</v>
      </c>
      <c r="G60" s="93"/>
      <c r="H60" s="93"/>
      <c r="I60" s="94"/>
      <c r="J60" s="95">
        <f>SUM(K48:K59)</f>
        <v>171087.5</v>
      </c>
      <c r="K60" s="96"/>
    </row>
    <row r="61" spans="1:11" s="13" customFormat="1" ht="18" customHeight="1" x14ac:dyDescent="0.25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 x14ac:dyDescent="0.25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 x14ac:dyDescent="0.25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 x14ac:dyDescent="0.25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 x14ac:dyDescent="0.25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 x14ac:dyDescent="0.25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 x14ac:dyDescent="0.25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 x14ac:dyDescent="0.25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 x14ac:dyDescent="0.25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 x14ac:dyDescent="0.25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 x14ac:dyDescent="0.25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 x14ac:dyDescent="0.25">
      <c r="A72" s="26"/>
      <c r="B72" s="27"/>
      <c r="C72" s="27"/>
      <c r="D72" s="27"/>
      <c r="E72" s="27"/>
      <c r="F72" s="92" t="s">
        <v>80</v>
      </c>
      <c r="G72" s="93"/>
      <c r="H72" s="93"/>
      <c r="I72" s="94"/>
      <c r="J72" s="95">
        <f>SUM(K62:K71)</f>
        <v>174300</v>
      </c>
      <c r="K72" s="96"/>
    </row>
    <row r="73" spans="1:11" s="13" customFormat="1" ht="18" customHeight="1" x14ac:dyDescent="0.25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 x14ac:dyDescent="0.25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 x14ac:dyDescent="0.25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 x14ac:dyDescent="0.25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 x14ac:dyDescent="0.25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 x14ac:dyDescent="0.25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 x14ac:dyDescent="0.25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 x14ac:dyDescent="0.25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 x14ac:dyDescent="0.25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 x14ac:dyDescent="0.25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 x14ac:dyDescent="0.25">
      <c r="A83" s="26"/>
      <c r="B83" s="27"/>
      <c r="C83" s="27"/>
      <c r="D83" s="27"/>
      <c r="E83" s="27"/>
      <c r="F83" s="92" t="s">
        <v>80</v>
      </c>
      <c r="G83" s="93"/>
      <c r="H83" s="93"/>
      <c r="I83" s="94"/>
      <c r="J83" s="95">
        <f>SUM(K73:K82)</f>
        <v>103175</v>
      </c>
      <c r="K83" s="96"/>
    </row>
    <row r="84" spans="1:11" s="13" customFormat="1" ht="18" customHeight="1" x14ac:dyDescent="0.25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 x14ac:dyDescent="0.25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 x14ac:dyDescent="0.25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 x14ac:dyDescent="0.25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 x14ac:dyDescent="0.25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 x14ac:dyDescent="0.25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 x14ac:dyDescent="0.25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 x14ac:dyDescent="0.25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 x14ac:dyDescent="0.25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 x14ac:dyDescent="0.25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 x14ac:dyDescent="0.25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 x14ac:dyDescent="0.25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 x14ac:dyDescent="0.25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 x14ac:dyDescent="0.25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 x14ac:dyDescent="0.25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 x14ac:dyDescent="0.25">
      <c r="A99" s="26"/>
      <c r="B99" s="27"/>
      <c r="C99" s="27"/>
      <c r="D99" s="27"/>
      <c r="E99" s="27"/>
      <c r="F99" s="92" t="s">
        <v>80</v>
      </c>
      <c r="G99" s="93"/>
      <c r="H99" s="93"/>
      <c r="I99" s="94"/>
      <c r="J99" s="95">
        <f>SUM(K84:K98)</f>
        <v>185028.75</v>
      </c>
      <c r="K99" s="96"/>
    </row>
    <row r="100" spans="1:11" s="22" customFormat="1" ht="18" customHeight="1" x14ac:dyDescent="0.25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 x14ac:dyDescent="0.25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 x14ac:dyDescent="0.25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 x14ac:dyDescent="0.25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 x14ac:dyDescent="0.25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 x14ac:dyDescent="0.25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 x14ac:dyDescent="0.25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 x14ac:dyDescent="0.25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 x14ac:dyDescent="0.25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 x14ac:dyDescent="0.25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 x14ac:dyDescent="0.25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 x14ac:dyDescent="0.25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 x14ac:dyDescent="0.25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 x14ac:dyDescent="0.25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 x14ac:dyDescent="0.25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 x14ac:dyDescent="0.25">
      <c r="A115" s="26"/>
      <c r="B115" s="27"/>
      <c r="C115" s="27"/>
      <c r="D115" s="27"/>
      <c r="E115" s="27"/>
      <c r="F115" s="92" t="s">
        <v>80</v>
      </c>
      <c r="G115" s="93"/>
      <c r="H115" s="93"/>
      <c r="I115" s="94"/>
      <c r="J115" s="95">
        <f>SUM(K100:K114)</f>
        <v>280500</v>
      </c>
      <c r="K115" s="96"/>
    </row>
    <row r="116" spans="1:11" s="13" customFormat="1" ht="18" customHeight="1" x14ac:dyDescent="0.25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 x14ac:dyDescent="0.25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 x14ac:dyDescent="0.25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 x14ac:dyDescent="0.25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 x14ac:dyDescent="0.25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 x14ac:dyDescent="0.25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 x14ac:dyDescent="0.25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 x14ac:dyDescent="0.25">
      <c r="A123" s="26"/>
      <c r="B123" s="27"/>
      <c r="C123" s="27"/>
      <c r="D123" s="27"/>
      <c r="E123" s="27"/>
      <c r="F123" s="92" t="s">
        <v>80</v>
      </c>
      <c r="G123" s="93"/>
      <c r="H123" s="93"/>
      <c r="I123" s="94"/>
      <c r="J123" s="95">
        <f>SUM(K116:K122)</f>
        <v>52583.799999999996</v>
      </c>
      <c r="K123" s="96"/>
    </row>
    <row r="124" spans="1:11" s="13" customFormat="1" ht="18" customHeight="1" x14ac:dyDescent="0.25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 x14ac:dyDescent="0.25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 x14ac:dyDescent="0.25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 x14ac:dyDescent="0.25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 x14ac:dyDescent="0.25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 x14ac:dyDescent="0.25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 x14ac:dyDescent="0.25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 x14ac:dyDescent="0.25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 x14ac:dyDescent="0.25">
      <c r="A132" s="26"/>
      <c r="B132" s="27"/>
      <c r="C132" s="27"/>
      <c r="D132" s="27"/>
      <c r="E132" s="27"/>
      <c r="F132" s="92" t="s">
        <v>80</v>
      </c>
      <c r="G132" s="93"/>
      <c r="H132" s="93"/>
      <c r="I132" s="94"/>
      <c r="J132" s="95">
        <f>SUM(K124:K131)</f>
        <v>24545</v>
      </c>
      <c r="K132" s="96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A3" sqref="A3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3">
      <c r="A1" s="105" t="s">
        <v>81</v>
      </c>
      <c r="B1" s="106"/>
      <c r="C1" s="106"/>
      <c r="D1" s="106"/>
      <c r="E1" s="38"/>
      <c r="F1" s="38"/>
    </row>
    <row r="2" spans="1:6" ht="15.75" x14ac:dyDescent="0.25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82</v>
      </c>
      <c r="F2" s="28" t="s">
        <v>223</v>
      </c>
    </row>
    <row r="3" spans="1:6" ht="15.75" x14ac:dyDescent="0.25">
      <c r="A3" s="37" t="s">
        <v>86</v>
      </c>
      <c r="B3" s="40">
        <v>200000</v>
      </c>
      <c r="C3" s="37">
        <v>103075</v>
      </c>
      <c r="D3" s="41">
        <f t="shared" ref="D3:D5" si="0">C3/B3</f>
        <v>0.51537500000000003</v>
      </c>
      <c r="E3" s="37" t="s">
        <v>203</v>
      </c>
      <c r="F3" s="42">
        <v>0.91</v>
      </c>
    </row>
    <row r="4" spans="1:6" ht="15.75" x14ac:dyDescent="0.25">
      <c r="A4" s="37" t="s">
        <v>87</v>
      </c>
      <c r="B4" s="40">
        <v>200000</v>
      </c>
      <c r="C4" s="37">
        <v>174300</v>
      </c>
      <c r="D4" s="41">
        <f t="shared" si="0"/>
        <v>0.87150000000000005</v>
      </c>
      <c r="E4" s="37" t="s">
        <v>204</v>
      </c>
      <c r="F4" s="42">
        <v>1</v>
      </c>
    </row>
    <row r="5" spans="1:6" ht="15.75" x14ac:dyDescent="0.25">
      <c r="A5" s="37" t="s">
        <v>88</v>
      </c>
      <c r="B5" s="40">
        <v>200000</v>
      </c>
      <c r="C5" s="37">
        <v>171087</v>
      </c>
      <c r="D5" s="41">
        <f t="shared" si="0"/>
        <v>0.85543499999999995</v>
      </c>
      <c r="E5" s="37" t="s">
        <v>205</v>
      </c>
      <c r="F5" s="42">
        <v>0.91</v>
      </c>
    </row>
    <row r="6" spans="1:6" ht="15.75" x14ac:dyDescent="0.25">
      <c r="A6" s="37" t="s">
        <v>100</v>
      </c>
      <c r="B6" s="40">
        <v>200000</v>
      </c>
      <c r="C6" s="37">
        <v>85937</v>
      </c>
      <c r="D6" s="41">
        <f t="shared" ref="D6:D8" si="1">C6/B6</f>
        <v>0.42968499999999998</v>
      </c>
      <c r="E6" s="37" t="s">
        <v>256</v>
      </c>
      <c r="F6" s="42">
        <v>0.91670000000000007</v>
      </c>
    </row>
    <row r="7" spans="1:6" ht="15.75" x14ac:dyDescent="0.25">
      <c r="A7" s="37" t="s">
        <v>108</v>
      </c>
      <c r="B7" s="40">
        <v>200000</v>
      </c>
      <c r="C7" s="37">
        <v>188643</v>
      </c>
      <c r="D7" s="41">
        <f t="shared" si="1"/>
        <v>0.94321500000000003</v>
      </c>
      <c r="E7" s="43"/>
      <c r="F7" s="43"/>
    </row>
    <row r="8" spans="1:6" ht="15.75" x14ac:dyDescent="0.25">
      <c r="A8" s="37" t="s">
        <v>122</v>
      </c>
      <c r="B8" s="40">
        <v>200000</v>
      </c>
      <c r="C8" s="37">
        <v>84413</v>
      </c>
      <c r="D8" s="41">
        <f t="shared" si="1"/>
        <v>0.42206500000000002</v>
      </c>
      <c r="E8" s="43"/>
      <c r="F8" s="43"/>
    </row>
    <row r="9" spans="1:6" ht="15.75" x14ac:dyDescent="0.25">
      <c r="A9" s="37" t="s">
        <v>137</v>
      </c>
      <c r="B9" s="40">
        <v>200000</v>
      </c>
      <c r="C9" s="37">
        <v>196325</v>
      </c>
      <c r="D9" s="41">
        <f t="shared" ref="D9:D13" si="2">C9/B9</f>
        <v>0.98162499999999997</v>
      </c>
      <c r="E9" s="43"/>
      <c r="F9" s="43"/>
    </row>
    <row r="10" spans="1:6" ht="15.75" x14ac:dyDescent="0.25">
      <c r="A10" s="37" t="s">
        <v>203</v>
      </c>
      <c r="B10" s="40">
        <v>200000</v>
      </c>
      <c r="C10" s="37">
        <v>138662</v>
      </c>
      <c r="D10" s="41">
        <f t="shared" si="2"/>
        <v>0.69330999999999998</v>
      </c>
      <c r="E10" s="43"/>
      <c r="F10" s="43"/>
    </row>
    <row r="11" spans="1:6" ht="15.75" x14ac:dyDescent="0.25">
      <c r="A11" s="37" t="s">
        <v>204</v>
      </c>
      <c r="B11" s="40">
        <v>200000</v>
      </c>
      <c r="C11" s="37">
        <v>73875</v>
      </c>
      <c r="D11" s="41">
        <f t="shared" si="2"/>
        <v>0.36937500000000001</v>
      </c>
      <c r="E11" s="43"/>
      <c r="F11" s="43"/>
    </row>
    <row r="12" spans="1:6" ht="15.75" x14ac:dyDescent="0.25">
      <c r="A12" s="37" t="s">
        <v>205</v>
      </c>
      <c r="B12" s="40">
        <v>200000</v>
      </c>
      <c r="C12" s="37">
        <v>284300</v>
      </c>
      <c r="D12" s="41">
        <f t="shared" si="2"/>
        <v>1.4215</v>
      </c>
      <c r="E12" s="43"/>
      <c r="F12" s="43"/>
    </row>
    <row r="13" spans="1:6" ht="15.75" x14ac:dyDescent="0.25">
      <c r="A13" s="37" t="s">
        <v>256</v>
      </c>
      <c r="B13" s="40">
        <v>200000</v>
      </c>
      <c r="C13" s="37">
        <v>234004</v>
      </c>
      <c r="D13" s="41">
        <f t="shared" si="2"/>
        <v>1.1700200000000001</v>
      </c>
      <c r="E13" s="43"/>
      <c r="F13" s="43"/>
    </row>
    <row r="14" spans="1:6" x14ac:dyDescent="0.25">
      <c r="A14" s="22"/>
    </row>
    <row r="30" spans="1:4" ht="22.5" x14ac:dyDescent="0.3">
      <c r="A30" s="105" t="s">
        <v>81</v>
      </c>
      <c r="B30" s="106"/>
      <c r="C30" s="106"/>
      <c r="D30" s="106"/>
    </row>
    <row r="31" spans="1:4" ht="15.75" x14ac:dyDescent="0.25">
      <c r="A31" s="28" t="s">
        <v>82</v>
      </c>
      <c r="B31" s="28" t="s">
        <v>83</v>
      </c>
      <c r="C31" s="28" t="s">
        <v>84</v>
      </c>
      <c r="D31" s="28" t="s">
        <v>85</v>
      </c>
    </row>
    <row r="32" spans="1:4" ht="15.75" x14ac:dyDescent="0.25">
      <c r="A32" s="29" t="s">
        <v>203</v>
      </c>
      <c r="B32" s="30">
        <v>200000</v>
      </c>
      <c r="C32" s="29">
        <v>138662</v>
      </c>
      <c r="D32" s="36">
        <f t="shared" ref="D32:D35" si="3">C32/B32</f>
        <v>0.69330999999999998</v>
      </c>
    </row>
    <row r="33" spans="1:4" ht="15.75" x14ac:dyDescent="0.25">
      <c r="A33" s="29" t="s">
        <v>204</v>
      </c>
      <c r="B33" s="30">
        <v>200000</v>
      </c>
      <c r="C33" s="29">
        <v>57857</v>
      </c>
      <c r="D33" s="36">
        <f t="shared" si="3"/>
        <v>0.28928500000000001</v>
      </c>
    </row>
    <row r="34" spans="1:4" ht="15.75" x14ac:dyDescent="0.25">
      <c r="A34" s="29" t="s">
        <v>205</v>
      </c>
      <c r="B34" s="30">
        <v>200000</v>
      </c>
      <c r="C34" s="29">
        <v>184700</v>
      </c>
      <c r="D34" s="36">
        <f t="shared" si="3"/>
        <v>0.92349999999999999</v>
      </c>
    </row>
    <row r="35" spans="1:4" ht="15.75" x14ac:dyDescent="0.25">
      <c r="A35" s="29" t="s">
        <v>256</v>
      </c>
      <c r="B35" s="30">
        <v>200000</v>
      </c>
      <c r="C35" s="29">
        <v>164004</v>
      </c>
      <c r="D35" s="36">
        <f t="shared" si="3"/>
        <v>0.82001999999999997</v>
      </c>
    </row>
  </sheetData>
  <mergeCells count="2">
    <mergeCell ref="A1:D1"/>
    <mergeCell ref="A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2019-07-18T10:46:05Z</dcterms:modified>
</cp:coreProperties>
</file>