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840" windowWidth="15600" windowHeight="9060"/>
  </bookViews>
  <sheets>
    <sheet name="2019" sheetId="6" r:id="rId1"/>
    <sheet name="ROI Statement" sheetId="4" r:id="rId2"/>
    <sheet name="2018" sheetId="3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H21" i="6"/>
  <c r="H12"/>
  <c r="J12" s="1"/>
  <c r="H13"/>
  <c r="I14"/>
  <c r="H14"/>
  <c r="I15"/>
  <c r="H15"/>
  <c r="H17"/>
  <c r="J17" s="1"/>
  <c r="H16"/>
  <c r="J16" s="1"/>
  <c r="H19"/>
  <c r="J19" s="1"/>
  <c r="H18"/>
  <c r="J18" s="1"/>
  <c r="C24"/>
  <c r="E24" s="1"/>
  <c r="H20"/>
  <c r="J20" s="1"/>
  <c r="H27"/>
  <c r="I28"/>
  <c r="H28"/>
  <c r="H29"/>
  <c r="J29" s="1"/>
  <c r="H30"/>
  <c r="J30" s="1"/>
  <c r="H31"/>
  <c r="J31" s="1"/>
  <c r="H32"/>
  <c r="H33"/>
  <c r="I33"/>
  <c r="H34"/>
  <c r="I35"/>
  <c r="H35"/>
  <c r="I36"/>
  <c r="H36"/>
  <c r="I37"/>
  <c r="H37"/>
  <c r="H38"/>
  <c r="J38" s="1"/>
  <c r="I39"/>
  <c r="H39"/>
  <c r="I45"/>
  <c r="I61"/>
  <c r="H40"/>
  <c r="J40" s="1"/>
  <c r="H41"/>
  <c r="J41" s="1"/>
  <c r="H42"/>
  <c r="J42" s="1"/>
  <c r="H43"/>
  <c r="J43" s="1"/>
  <c r="H44"/>
  <c r="J44" s="1"/>
  <c r="H49"/>
  <c r="J49" s="1"/>
  <c r="H45"/>
  <c r="I46"/>
  <c r="H46"/>
  <c r="H47"/>
  <c r="J47" s="1"/>
  <c r="H48"/>
  <c r="J48" s="1"/>
  <c r="H51"/>
  <c r="J51" s="1"/>
  <c r="H50"/>
  <c r="J50" s="1"/>
  <c r="C56"/>
  <c r="E56" s="1"/>
  <c r="F56" s="1"/>
  <c r="J13" l="1"/>
  <c r="J14"/>
  <c r="J15"/>
  <c r="J21" s="1"/>
  <c r="F24"/>
  <c r="H53"/>
  <c r="J27"/>
  <c r="J28"/>
  <c r="J37"/>
  <c r="J32"/>
  <c r="J33"/>
  <c r="J34"/>
  <c r="J35"/>
  <c r="J36"/>
  <c r="J39"/>
  <c r="J45"/>
  <c r="J46"/>
  <c r="H60"/>
  <c r="H61"/>
  <c r="H62"/>
  <c r="J53" l="1"/>
  <c r="J60"/>
  <c r="J61"/>
  <c r="J62"/>
  <c r="I63"/>
  <c r="H63"/>
  <c r="J63" l="1"/>
  <c r="H64"/>
  <c r="H65"/>
  <c r="J65" s="1"/>
  <c r="J64" l="1"/>
  <c r="H66"/>
  <c r="J66" s="1"/>
  <c r="H67"/>
  <c r="J67" s="1"/>
  <c r="H68" l="1"/>
  <c r="J68" s="1"/>
  <c r="H69" l="1"/>
  <c r="J69" l="1"/>
  <c r="H71"/>
  <c r="I70"/>
  <c r="H70"/>
  <c r="H72"/>
  <c r="J72" s="1"/>
  <c r="J71" l="1"/>
  <c r="J70"/>
  <c r="H73"/>
  <c r="J73" s="1"/>
  <c r="H74" l="1"/>
  <c r="J74" s="1"/>
  <c r="H75" l="1"/>
  <c r="H76"/>
  <c r="J76" s="1"/>
  <c r="J75" l="1"/>
  <c r="H77"/>
  <c r="J77" s="1"/>
  <c r="H78" l="1"/>
  <c r="J78" l="1"/>
  <c r="H80"/>
  <c r="I79"/>
  <c r="H79"/>
  <c r="J80" l="1"/>
  <c r="J79"/>
  <c r="H81"/>
  <c r="J81" s="1"/>
  <c r="H95"/>
  <c r="H82" l="1"/>
  <c r="C88"/>
  <c r="E88" s="1"/>
  <c r="F88" s="1"/>
  <c r="H83"/>
  <c r="J83" s="1"/>
  <c r="H84"/>
  <c r="I84"/>
  <c r="H85" l="1"/>
  <c r="J82"/>
  <c r="J84"/>
  <c r="H91"/>
  <c r="J91" s="1"/>
  <c r="J85" l="1"/>
  <c r="H92"/>
  <c r="J92" s="1"/>
  <c r="H93" l="1"/>
  <c r="J93" l="1"/>
  <c r="I94"/>
  <c r="H94"/>
  <c r="J94" l="1"/>
  <c r="I95"/>
  <c r="J95" l="1"/>
  <c r="H96"/>
  <c r="J96" l="1"/>
  <c r="I97"/>
  <c r="H97"/>
  <c r="H98"/>
  <c r="J97" l="1"/>
  <c r="J98"/>
  <c r="H99"/>
  <c r="I99"/>
  <c r="J99" l="1"/>
  <c r="H100"/>
  <c r="J100" s="1"/>
  <c r="H101" l="1"/>
  <c r="J101" s="1"/>
  <c r="H102" l="1"/>
  <c r="J102" l="1"/>
  <c r="H103"/>
  <c r="J103" s="1"/>
  <c r="H104"/>
  <c r="J104" s="1"/>
  <c r="I105" l="1"/>
  <c r="H105"/>
  <c r="J105" l="1"/>
  <c r="H106"/>
  <c r="J106" l="1"/>
  <c r="I107"/>
  <c r="H107"/>
  <c r="J107" l="1"/>
  <c r="I108"/>
  <c r="H108"/>
  <c r="J108" l="1"/>
  <c r="I109"/>
  <c r="H109"/>
  <c r="J109" l="1"/>
  <c r="H110"/>
  <c r="J110" s="1"/>
  <c r="H111" l="1"/>
  <c r="J111" s="1"/>
  <c r="H112" l="1"/>
  <c r="J112" s="1"/>
  <c r="H113"/>
  <c r="C118"/>
  <c r="E118" s="1"/>
  <c r="F118" s="1"/>
  <c r="H115" l="1"/>
  <c r="J113"/>
  <c r="J115" s="1"/>
  <c r="H122"/>
  <c r="J122" l="1"/>
  <c r="H126"/>
  <c r="J126" s="1"/>
  <c r="I123"/>
  <c r="H123"/>
  <c r="J123" l="1"/>
  <c r="H124"/>
  <c r="J124" s="1"/>
  <c r="H125"/>
  <c r="J125" l="1"/>
  <c r="I127"/>
  <c r="H127"/>
  <c r="J127" l="1"/>
  <c r="H128"/>
  <c r="J128" s="1"/>
  <c r="H129"/>
  <c r="I130"/>
  <c r="H130"/>
  <c r="I131"/>
  <c r="H131"/>
  <c r="I132"/>
  <c r="H132"/>
  <c r="H133"/>
  <c r="J133" s="1"/>
  <c r="H134"/>
  <c r="D14" i="4"/>
  <c r="C153" i="6"/>
  <c r="E153" s="1"/>
  <c r="F153" s="1"/>
  <c r="C187"/>
  <c r="E187" s="1"/>
  <c r="F187" s="1"/>
  <c r="I135"/>
  <c r="H135"/>
  <c r="H136"/>
  <c r="J136" s="1"/>
  <c r="H137"/>
  <c r="J137" s="1"/>
  <c r="H138"/>
  <c r="J138" s="1"/>
  <c r="H139"/>
  <c r="J139" s="1"/>
  <c r="H140"/>
  <c r="J140" s="1"/>
  <c r="H142"/>
  <c r="J142" s="1"/>
  <c r="H141"/>
  <c r="J141" s="1"/>
  <c r="I149"/>
  <c r="I144"/>
  <c r="H143"/>
  <c r="J143" s="1"/>
  <c r="H144"/>
  <c r="J144" s="1"/>
  <c r="H145"/>
  <c r="J145" s="1"/>
  <c r="H146"/>
  <c r="J146" s="1"/>
  <c r="H149"/>
  <c r="H147"/>
  <c r="J147" s="1"/>
  <c r="H148"/>
  <c r="J148" s="1"/>
  <c r="H157"/>
  <c r="I158"/>
  <c r="H158"/>
  <c r="I159"/>
  <c r="H159"/>
  <c r="H160"/>
  <c r="H161"/>
  <c r="J161" s="1"/>
  <c r="H162"/>
  <c r="I163"/>
  <c r="H163"/>
  <c r="I164"/>
  <c r="H164"/>
  <c r="H165"/>
  <c r="I166"/>
  <c r="H166"/>
  <c r="H167"/>
  <c r="I168"/>
  <c r="H168"/>
  <c r="H169"/>
  <c r="J169" s="1"/>
  <c r="H170"/>
  <c r="J170" s="1"/>
  <c r="H171"/>
  <c r="I172"/>
  <c r="H172"/>
  <c r="I173"/>
  <c r="H173"/>
  <c r="I174"/>
  <c r="H174"/>
  <c r="H175"/>
  <c r="J175" s="1"/>
  <c r="H176"/>
  <c r="J176" s="1"/>
  <c r="H179"/>
  <c r="H177"/>
  <c r="J177" s="1"/>
  <c r="H178"/>
  <c r="J178" s="1"/>
  <c r="I180"/>
  <c r="H180"/>
  <c r="D30" i="4"/>
  <c r="D13"/>
  <c r="I181" i="6"/>
  <c r="H181"/>
  <c r="H182"/>
  <c r="J182" s="1"/>
  <c r="H183"/>
  <c r="J183" s="1"/>
  <c r="I190"/>
  <c r="H190"/>
  <c r="C224"/>
  <c r="E224" s="1"/>
  <c r="F224" s="1"/>
  <c r="H193"/>
  <c r="J193" s="1"/>
  <c r="H191"/>
  <c r="J191" s="1"/>
  <c r="H192"/>
  <c r="I194"/>
  <c r="H194"/>
  <c r="I195"/>
  <c r="H195"/>
  <c r="H196"/>
  <c r="J196" s="1"/>
  <c r="H197"/>
  <c r="J197" s="1"/>
  <c r="H198"/>
  <c r="J198" s="1"/>
  <c r="H199"/>
  <c r="J199" s="1"/>
  <c r="H200"/>
  <c r="H201"/>
  <c r="I202"/>
  <c r="H202"/>
  <c r="H203"/>
  <c r="I204"/>
  <c r="H204"/>
  <c r="H205"/>
  <c r="J205" s="1"/>
  <c r="H206"/>
  <c r="I207"/>
  <c r="H207"/>
  <c r="H208"/>
  <c r="H209"/>
  <c r="I210"/>
  <c r="H210"/>
  <c r="H211"/>
  <c r="J211" s="1"/>
  <c r="H150" l="1"/>
  <c r="J129"/>
  <c r="J130"/>
  <c r="J131"/>
  <c r="J132"/>
  <c r="J134"/>
  <c r="J135"/>
  <c r="J149"/>
  <c r="J159"/>
  <c r="H184"/>
  <c r="J157"/>
  <c r="J158"/>
  <c r="J160"/>
  <c r="J162"/>
  <c r="J163"/>
  <c r="J164"/>
  <c r="J165"/>
  <c r="J166"/>
  <c r="J167"/>
  <c r="J168"/>
  <c r="J171"/>
  <c r="J172"/>
  <c r="J173"/>
  <c r="J174"/>
  <c r="J179"/>
  <c r="J180"/>
  <c r="J181"/>
  <c r="J190"/>
  <c r="J192"/>
  <c r="J194"/>
  <c r="J204"/>
  <c r="J195"/>
  <c r="J201"/>
  <c r="J200"/>
  <c r="J202"/>
  <c r="J203"/>
  <c r="J206"/>
  <c r="J207"/>
  <c r="J208"/>
  <c r="J209"/>
  <c r="J210"/>
  <c r="D29" i="4"/>
  <c r="D28"/>
  <c r="D27"/>
  <c r="H213" i="6"/>
  <c r="J213" s="1"/>
  <c r="H212"/>
  <c r="H214"/>
  <c r="J214" s="1"/>
  <c r="H215"/>
  <c r="J215" s="1"/>
  <c r="H216"/>
  <c r="J216" s="1"/>
  <c r="H217"/>
  <c r="J217" s="1"/>
  <c r="H218"/>
  <c r="J218" s="1"/>
  <c r="D12" i="4"/>
  <c r="D11"/>
  <c r="D10"/>
  <c r="J150" i="6" l="1"/>
  <c r="J184"/>
  <c r="J212"/>
  <c r="H219"/>
  <c r="H221" s="1"/>
  <c r="I228"/>
  <c r="H228"/>
  <c r="H230"/>
  <c r="I229"/>
  <c r="H229"/>
  <c r="H232"/>
  <c r="H231"/>
  <c r="J231" s="1"/>
  <c r="H233"/>
  <c r="J233" s="1"/>
  <c r="H234"/>
  <c r="J234" s="1"/>
  <c r="H235"/>
  <c r="I236"/>
  <c r="H236"/>
  <c r="H237"/>
  <c r="I238"/>
  <c r="H238"/>
  <c r="H239"/>
  <c r="I240"/>
  <c r="H240"/>
  <c r="I241"/>
  <c r="H241"/>
  <c r="H245"/>
  <c r="J245" s="1"/>
  <c r="H244"/>
  <c r="J244" s="1"/>
  <c r="H243"/>
  <c r="I242"/>
  <c r="H242"/>
  <c r="H247"/>
  <c r="J247" s="1"/>
  <c r="H246"/>
  <c r="I248"/>
  <c r="H248"/>
  <c r="H250"/>
  <c r="I249"/>
  <c r="H249"/>
  <c r="H251"/>
  <c r="I252"/>
  <c r="H252"/>
  <c r="H253"/>
  <c r="J253" s="1"/>
  <c r="I254"/>
  <c r="H254"/>
  <c r="H255"/>
  <c r="I256"/>
  <c r="I258"/>
  <c r="I257"/>
  <c r="H256"/>
  <c r="H258"/>
  <c r="H264"/>
  <c r="H290"/>
  <c r="H289"/>
  <c r="J289" s="1"/>
  <c r="H288"/>
  <c r="J288" s="1"/>
  <c r="H287"/>
  <c r="J287" s="1"/>
  <c r="H286"/>
  <c r="H285"/>
  <c r="J285" s="1"/>
  <c r="H284"/>
  <c r="J284" s="1"/>
  <c r="H283"/>
  <c r="J283" s="1"/>
  <c r="H282"/>
  <c r="J282" s="1"/>
  <c r="H281"/>
  <c r="J281" s="1"/>
  <c r="H280"/>
  <c r="J280" s="1"/>
  <c r="H279"/>
  <c r="J279" s="1"/>
  <c r="H278"/>
  <c r="J278" s="1"/>
  <c r="H277"/>
  <c r="J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57"/>
  <c r="J257" s="1"/>
  <c r="I286"/>
  <c r="H297"/>
  <c r="H298"/>
  <c r="J298" s="1"/>
  <c r="H299"/>
  <c r="J299" s="1"/>
  <c r="H300"/>
  <c r="J300" s="1"/>
  <c r="H301"/>
  <c r="I301"/>
  <c r="H302"/>
  <c r="J302" s="1"/>
  <c r="H303"/>
  <c r="J303" s="1"/>
  <c r="H304"/>
  <c r="J304" s="1"/>
  <c r="H305"/>
  <c r="J305" s="1"/>
  <c r="H306"/>
  <c r="J306" s="1"/>
  <c r="H307"/>
  <c r="J307" s="1"/>
  <c r="H308"/>
  <c r="I308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I318"/>
  <c r="H319"/>
  <c r="J319" s="1"/>
  <c r="H320"/>
  <c r="I320"/>
  <c r="H321"/>
  <c r="J321" s="1"/>
  <c r="H322"/>
  <c r="J322" s="1"/>
  <c r="H323"/>
  <c r="J323" s="1"/>
  <c r="H324"/>
  <c r="J324" s="1"/>
  <c r="H325"/>
  <c r="J325" s="1"/>
  <c r="H326"/>
  <c r="J326" s="1"/>
  <c r="H327"/>
  <c r="I327"/>
  <c r="H328"/>
  <c r="J328" s="1"/>
  <c r="H329"/>
  <c r="J329" s="1"/>
  <c r="H330"/>
  <c r="J330" s="1"/>
  <c r="H331"/>
  <c r="J331" s="1"/>
  <c r="H332"/>
  <c r="J332" s="1"/>
  <c r="H333"/>
  <c r="J333" s="1"/>
  <c r="H334"/>
  <c r="J334" s="1"/>
  <c r="H335"/>
  <c r="J335" s="1"/>
  <c r="H336"/>
  <c r="I336"/>
  <c r="D8" i="4"/>
  <c r="H6" i="3"/>
  <c r="K6" s="1"/>
  <c r="H338" i="6" l="1"/>
  <c r="H260"/>
  <c r="J264"/>
  <c r="H291"/>
  <c r="J297"/>
  <c r="J219"/>
  <c r="J221" s="1"/>
  <c r="J228"/>
  <c r="J230"/>
  <c r="J229"/>
  <c r="J232"/>
  <c r="J235"/>
  <c r="J236"/>
  <c r="J237"/>
  <c r="J238"/>
  <c r="J239"/>
  <c r="J240"/>
  <c r="J241"/>
  <c r="K330"/>
  <c r="J258"/>
  <c r="J243"/>
  <c r="J242"/>
  <c r="J246"/>
  <c r="J256"/>
  <c r="J248"/>
  <c r="J250"/>
  <c r="J249"/>
  <c r="J251"/>
  <c r="J254"/>
  <c r="J252"/>
  <c r="K307"/>
  <c r="K302"/>
  <c r="J286"/>
  <c r="J320"/>
  <c r="K317"/>
  <c r="K300"/>
  <c r="K324"/>
  <c r="K293"/>
  <c r="K303"/>
  <c r="K328"/>
  <c r="K319"/>
  <c r="J318"/>
  <c r="K311"/>
  <c r="K305"/>
  <c r="K296"/>
  <c r="K295"/>
  <c r="K291"/>
  <c r="J290"/>
  <c r="K327"/>
  <c r="K326"/>
  <c r="K323"/>
  <c r="K322"/>
  <c r="J327"/>
  <c r="K320"/>
  <c r="K316"/>
  <c r="K315"/>
  <c r="K313"/>
  <c r="K312"/>
  <c r="K310"/>
  <c r="K309"/>
  <c r="K306"/>
  <c r="K292"/>
  <c r="K299"/>
  <c r="K298"/>
  <c r="J336"/>
  <c r="K329"/>
  <c r="K325"/>
  <c r="K321"/>
  <c r="K318"/>
  <c r="K314"/>
  <c r="K308"/>
  <c r="K304"/>
  <c r="J308"/>
  <c r="K301"/>
  <c r="K297"/>
  <c r="J301"/>
  <c r="K294"/>
  <c r="J6" i="3"/>
  <c r="J291" i="6" l="1"/>
  <c r="J260"/>
  <c r="J338"/>
  <c r="H7" i="3"/>
  <c r="K9"/>
  <c r="H9"/>
  <c r="J9" s="1"/>
  <c r="J8"/>
  <c r="H8"/>
  <c r="K8" s="1"/>
  <c r="I11"/>
  <c r="H11"/>
  <c r="H10"/>
  <c r="I12"/>
  <c r="H12"/>
  <c r="J7" l="1"/>
  <c r="K7"/>
  <c r="J10"/>
  <c r="K11"/>
  <c r="J11"/>
  <c r="K10"/>
  <c r="J12"/>
  <c r="K12"/>
  <c r="H15"/>
  <c r="K15" s="1"/>
  <c r="H14"/>
  <c r="K14" s="1"/>
  <c r="I13"/>
  <c r="H13"/>
  <c r="H17"/>
  <c r="J17" s="1"/>
  <c r="H16"/>
  <c r="K16" s="1"/>
  <c r="H19"/>
  <c r="K19" s="1"/>
  <c r="H18"/>
  <c r="J18" s="1"/>
  <c r="H22"/>
  <c r="K22" s="1"/>
  <c r="H21"/>
  <c r="K21" s="1"/>
  <c r="H20"/>
  <c r="K20" s="1"/>
  <c r="H23"/>
  <c r="J23" s="1"/>
  <c r="I26"/>
  <c r="H26"/>
  <c r="H25"/>
  <c r="K25" s="1"/>
  <c r="H24"/>
  <c r="J24" s="1"/>
  <c r="H28"/>
  <c r="K28" s="1"/>
  <c r="H27"/>
  <c r="K27" s="1"/>
  <c r="H31"/>
  <c r="J31" s="1"/>
  <c r="H30"/>
  <c r="J30" s="1"/>
  <c r="H29"/>
  <c r="K29" s="1"/>
  <c r="I33"/>
  <c r="H33"/>
  <c r="H32"/>
  <c r="J32" s="1"/>
  <c r="H35"/>
  <c r="J35" s="1"/>
  <c r="H34"/>
  <c r="K34" s="1"/>
  <c r="I36"/>
  <c r="H36"/>
  <c r="H38"/>
  <c r="J38" s="1"/>
  <c r="H37"/>
  <c r="K37" s="1"/>
  <c r="H40"/>
  <c r="K40" s="1"/>
  <c r="H39"/>
  <c r="J39" s="1"/>
  <c r="H42"/>
  <c r="J42" s="1"/>
  <c r="I41"/>
  <c r="H41"/>
  <c r="I43"/>
  <c r="H43"/>
  <c r="H45"/>
  <c r="J45" s="1"/>
  <c r="H44"/>
  <c r="K44" s="1"/>
  <c r="H48"/>
  <c r="K48" s="1"/>
  <c r="H47"/>
  <c r="K47" s="1"/>
  <c r="H49"/>
  <c r="K49" s="1"/>
  <c r="H50"/>
  <c r="J50" s="1"/>
  <c r="H51"/>
  <c r="J51" s="1"/>
  <c r="H53"/>
  <c r="K53" s="1"/>
  <c r="H52"/>
  <c r="J52" s="1"/>
  <c r="H56"/>
  <c r="K56" s="1"/>
  <c r="H55"/>
  <c r="K55" s="1"/>
  <c r="H54"/>
  <c r="J54" s="1"/>
  <c r="H59"/>
  <c r="J59" s="1"/>
  <c r="H58"/>
  <c r="J58" s="1"/>
  <c r="H57"/>
  <c r="K57" s="1"/>
  <c r="H61"/>
  <c r="K61" s="1"/>
  <c r="H60"/>
  <c r="K60" s="1"/>
  <c r="H62"/>
  <c r="J62" s="1"/>
  <c r="H63"/>
  <c r="J63" s="1"/>
  <c r="H65"/>
  <c r="K65" s="1"/>
  <c r="H64"/>
  <c r="J64" s="1"/>
  <c r="H67"/>
  <c r="J67" s="1"/>
  <c r="H66"/>
  <c r="K66" s="1"/>
  <c r="H68"/>
  <c r="J68" s="1"/>
  <c r="H69"/>
  <c r="K69" s="1"/>
  <c r="H70"/>
  <c r="J70" s="1"/>
  <c r="H71"/>
  <c r="J71" s="1"/>
  <c r="H73"/>
  <c r="J73" s="1"/>
  <c r="H72"/>
  <c r="K72" s="1"/>
  <c r="H74"/>
  <c r="J74" s="1"/>
  <c r="H75"/>
  <c r="J75" s="1"/>
  <c r="D7" i="4"/>
  <c r="I76" i="3"/>
  <c r="H76"/>
  <c r="H77"/>
  <c r="K77" s="1"/>
  <c r="H81"/>
  <c r="H80"/>
  <c r="J80" s="1"/>
  <c r="H79"/>
  <c r="J79" s="1"/>
  <c r="I82"/>
  <c r="H82"/>
  <c r="H84"/>
  <c r="J84" s="1"/>
  <c r="H83"/>
  <c r="J83" s="1"/>
  <c r="H86"/>
  <c r="J86" s="1"/>
  <c r="H85"/>
  <c r="J85" s="1"/>
  <c r="H89"/>
  <c r="K89" s="1"/>
  <c r="H88"/>
  <c r="K88" s="1"/>
  <c r="H87"/>
  <c r="J87" s="1"/>
  <c r="I91"/>
  <c r="H91"/>
  <c r="H90"/>
  <c r="H93"/>
  <c r="K93" s="1"/>
  <c r="H92"/>
  <c r="K92" s="1"/>
  <c r="H95"/>
  <c r="K95" s="1"/>
  <c r="H94"/>
  <c r="J94" s="1"/>
  <c r="I98"/>
  <c r="H98"/>
  <c r="H96"/>
  <c r="K96" s="1"/>
  <c r="H97"/>
  <c r="H100"/>
  <c r="I99"/>
  <c r="H99"/>
  <c r="H102"/>
  <c r="J102" s="1"/>
  <c r="H101"/>
  <c r="K101" s="1"/>
  <c r="H103"/>
  <c r="I104"/>
  <c r="H104"/>
  <c r="H106"/>
  <c r="J106" s="1"/>
  <c r="H105"/>
  <c r="K105" s="1"/>
  <c r="H107"/>
  <c r="J107" s="1"/>
  <c r="H108"/>
  <c r="K108" s="1"/>
  <c r="H109"/>
  <c r="J109" s="1"/>
  <c r="H111"/>
  <c r="J111" s="1"/>
  <c r="H110"/>
  <c r="K110" s="1"/>
  <c r="I112"/>
  <c r="H112"/>
  <c r="I114"/>
  <c r="H114"/>
  <c r="H113"/>
  <c r="K113" s="1"/>
  <c r="D9" i="4"/>
  <c r="H115" i="3"/>
  <c r="J115" s="1"/>
  <c r="H131"/>
  <c r="I129"/>
  <c r="H129"/>
  <c r="H128"/>
  <c r="H127"/>
  <c r="H126"/>
  <c r="H118"/>
  <c r="J118" s="1"/>
  <c r="H117"/>
  <c r="K117" s="1"/>
  <c r="H120"/>
  <c r="K120" s="1"/>
  <c r="H119"/>
  <c r="K119" s="1"/>
  <c r="H123"/>
  <c r="J123" s="1"/>
  <c r="H122"/>
  <c r="K122" s="1"/>
  <c r="H121"/>
  <c r="J121" s="1"/>
  <c r="I130"/>
  <c r="H130"/>
  <c r="H125"/>
  <c r="H124"/>
  <c r="H132"/>
  <c r="I132"/>
  <c r="D6" i="4"/>
  <c r="H134" i="3"/>
  <c r="I133"/>
  <c r="H133"/>
  <c r="I138"/>
  <c r="H138"/>
  <c r="H137"/>
  <c r="J137" s="1"/>
  <c r="H136"/>
  <c r="J136" s="1"/>
  <c r="H135"/>
  <c r="J135" s="1"/>
  <c r="H139"/>
  <c r="J139" s="1"/>
  <c r="H141"/>
  <c r="J141" s="1"/>
  <c r="H140"/>
  <c r="J140" s="1"/>
  <c r="H143"/>
  <c r="K143" s="1"/>
  <c r="H145"/>
  <c r="J145" s="1"/>
  <c r="H144"/>
  <c r="K144" s="1"/>
  <c r="H147"/>
  <c r="I146"/>
  <c r="H146"/>
  <c r="H148"/>
  <c r="K148" s="1"/>
  <c r="H149"/>
  <c r="J149" s="1"/>
  <c r="H150"/>
  <c r="K150" s="1"/>
  <c r="H151"/>
  <c r="K151" s="1"/>
  <c r="H153"/>
  <c r="H152"/>
  <c r="I154"/>
  <c r="H154"/>
  <c r="H156"/>
  <c r="K156" s="1"/>
  <c r="H155"/>
  <c r="J155" s="1"/>
  <c r="H160"/>
  <c r="J160" s="1"/>
  <c r="H159"/>
  <c r="H158"/>
  <c r="H157"/>
  <c r="K157" s="1"/>
  <c r="D5" i="4"/>
  <c r="D4"/>
  <c r="D3"/>
  <c r="J15" i="3" l="1"/>
  <c r="J13"/>
  <c r="K13"/>
  <c r="J14"/>
  <c r="K26"/>
  <c r="J19"/>
  <c r="J16"/>
  <c r="K17"/>
  <c r="K18"/>
  <c r="J22"/>
  <c r="J21"/>
  <c r="J20"/>
  <c r="J48"/>
  <c r="K23"/>
  <c r="J26"/>
  <c r="K31"/>
  <c r="K111"/>
  <c r="J28"/>
  <c r="J25"/>
  <c r="K24"/>
  <c r="J27"/>
  <c r="K30"/>
  <c r="K38"/>
  <c r="J29"/>
  <c r="J33"/>
  <c r="K33"/>
  <c r="K32"/>
  <c r="J47"/>
  <c r="K104"/>
  <c r="J34"/>
  <c r="K35"/>
  <c r="K36"/>
  <c r="J36"/>
  <c r="J37"/>
  <c r="J40"/>
  <c r="K39"/>
  <c r="K41"/>
  <c r="J41"/>
  <c r="K42"/>
  <c r="J44"/>
  <c r="J43"/>
  <c r="K43"/>
  <c r="K45"/>
  <c r="J114"/>
  <c r="J49"/>
  <c r="J56"/>
  <c r="K50"/>
  <c r="K51"/>
  <c r="J53"/>
  <c r="K52"/>
  <c r="K54"/>
  <c r="J55"/>
  <c r="K59"/>
  <c r="J57"/>
  <c r="K58"/>
  <c r="J61"/>
  <c r="J60"/>
  <c r="K62"/>
  <c r="K63"/>
  <c r="J65"/>
  <c r="K67"/>
  <c r="K64"/>
  <c r="J66"/>
  <c r="K68"/>
  <c r="J69"/>
  <c r="K80"/>
  <c r="K70"/>
  <c r="K71"/>
  <c r="J72"/>
  <c r="K73"/>
  <c r="K74"/>
  <c r="K75"/>
  <c r="J76"/>
  <c r="K76"/>
  <c r="J77"/>
  <c r="J81"/>
  <c r="K81"/>
  <c r="K79"/>
  <c r="J82"/>
  <c r="K82"/>
  <c r="K83"/>
  <c r="K84"/>
  <c r="K85"/>
  <c r="K86"/>
  <c r="K87"/>
  <c r="J89"/>
  <c r="J88"/>
  <c r="J90"/>
  <c r="J91"/>
  <c r="K90"/>
  <c r="K91"/>
  <c r="J92"/>
  <c r="J93"/>
  <c r="J95"/>
  <c r="K94"/>
  <c r="J98"/>
  <c r="K98"/>
  <c r="J96"/>
  <c r="K97"/>
  <c r="J97"/>
  <c r="J99"/>
  <c r="J100"/>
  <c r="K99"/>
  <c r="K100"/>
  <c r="J101"/>
  <c r="K102"/>
  <c r="J103"/>
  <c r="K103"/>
  <c r="J104"/>
  <c r="J105"/>
  <c r="K106"/>
  <c r="K107"/>
  <c r="J108"/>
  <c r="K109"/>
  <c r="J110"/>
  <c r="J112"/>
  <c r="K112"/>
  <c r="J113"/>
  <c r="K114"/>
  <c r="K115"/>
  <c r="J131"/>
  <c r="K131"/>
  <c r="J126"/>
  <c r="J127"/>
  <c r="J128"/>
  <c r="J129"/>
  <c r="K126"/>
  <c r="K127"/>
  <c r="K128"/>
  <c r="K129"/>
  <c r="J117"/>
  <c r="K118"/>
  <c r="J120"/>
  <c r="J119"/>
  <c r="K138"/>
  <c r="K132"/>
  <c r="J122"/>
  <c r="K123"/>
  <c r="K121"/>
  <c r="K124"/>
  <c r="J124"/>
  <c r="J125"/>
  <c r="K125"/>
  <c r="J130"/>
  <c r="K130"/>
  <c r="J132"/>
  <c r="J138"/>
  <c r="K133"/>
  <c r="J134"/>
  <c r="K134"/>
  <c r="J133"/>
  <c r="K135"/>
  <c r="K136"/>
  <c r="K137"/>
  <c r="K139"/>
  <c r="K140"/>
  <c r="K141"/>
  <c r="J143"/>
  <c r="J144"/>
  <c r="K145"/>
  <c r="K146"/>
  <c r="J146"/>
  <c r="J147"/>
  <c r="K147"/>
  <c r="J148"/>
  <c r="K149"/>
  <c r="J150"/>
  <c r="J151"/>
  <c r="K152"/>
  <c r="K153"/>
  <c r="J153"/>
  <c r="J152"/>
  <c r="J154"/>
  <c r="K154"/>
  <c r="K155"/>
  <c r="J156"/>
  <c r="J157"/>
  <c r="J158"/>
  <c r="K158"/>
  <c r="K159"/>
  <c r="J159"/>
  <c r="K160"/>
  <c r="H161"/>
  <c r="K161" s="1"/>
  <c r="H163"/>
  <c r="K163" s="1"/>
  <c r="H162"/>
  <c r="K162" s="1"/>
  <c r="H165"/>
  <c r="K165" s="1"/>
  <c r="H164"/>
  <c r="K164" s="1"/>
  <c r="H167"/>
  <c r="K167" s="1"/>
  <c r="H166"/>
  <c r="J166" s="1"/>
  <c r="H170"/>
  <c r="J170" s="1"/>
  <c r="H169"/>
  <c r="J169" s="1"/>
  <c r="H168"/>
  <c r="K168" s="1"/>
  <c r="H172"/>
  <c r="K172" s="1"/>
  <c r="H171"/>
  <c r="J171" s="1"/>
  <c r="H174"/>
  <c r="J174" s="1"/>
  <c r="H173"/>
  <c r="K173" s="1"/>
  <c r="H176"/>
  <c r="K176" s="1"/>
  <c r="H177"/>
  <c r="K177" s="1"/>
  <c r="H178"/>
  <c r="K178" s="1"/>
  <c r="H179"/>
  <c r="I180"/>
  <c r="H180"/>
  <c r="H182"/>
  <c r="K182" s="1"/>
  <c r="H181"/>
  <c r="K181" s="1"/>
  <c r="I183"/>
  <c r="H183"/>
  <c r="I185"/>
  <c r="H185"/>
  <c r="H184"/>
  <c r="J184" s="1"/>
  <c r="H187"/>
  <c r="K187" s="1"/>
  <c r="H186"/>
  <c r="K186" s="1"/>
  <c r="H189"/>
  <c r="K189" s="1"/>
  <c r="I188"/>
  <c r="H188"/>
  <c r="I190"/>
  <c r="H190"/>
  <c r="H192"/>
  <c r="I191"/>
  <c r="H191"/>
  <c r="H194"/>
  <c r="J194" s="1"/>
  <c r="H193"/>
  <c r="K193" s="1"/>
  <c r="H195"/>
  <c r="K195" s="1"/>
  <c r="H196"/>
  <c r="J196" s="1"/>
  <c r="H198"/>
  <c r="J198" s="1"/>
  <c r="H197"/>
  <c r="K197" s="1"/>
  <c r="H199"/>
  <c r="K199" s="1"/>
  <c r="H200"/>
  <c r="K200" s="1"/>
  <c r="I202"/>
  <c r="H202"/>
  <c r="H201"/>
  <c r="H204"/>
  <c r="K204" s="1"/>
  <c r="H203"/>
  <c r="K203" s="1"/>
  <c r="H206"/>
  <c r="K206" s="1"/>
  <c r="H205"/>
  <c r="J205" s="1"/>
  <c r="H208"/>
  <c r="J208" s="1"/>
  <c r="H207"/>
  <c r="K207" s="1"/>
  <c r="H210"/>
  <c r="J210" s="1"/>
  <c r="H209"/>
  <c r="J209" s="1"/>
  <c r="H213"/>
  <c r="I212"/>
  <c r="H212"/>
  <c r="H214"/>
  <c r="K214" s="1"/>
  <c r="I215"/>
  <c r="H215"/>
  <c r="I217"/>
  <c r="H217"/>
  <c r="H216"/>
  <c r="H218"/>
  <c r="K218" s="1"/>
  <c r="H219"/>
  <c r="K219" s="1"/>
  <c r="I220"/>
  <c r="H220"/>
  <c r="H221"/>
  <c r="J221" s="1"/>
  <c r="H223"/>
  <c r="K223" s="1"/>
  <c r="H222"/>
  <c r="K222" s="1"/>
  <c r="H225"/>
  <c r="J225" s="1"/>
  <c r="H224"/>
  <c r="J224" s="1"/>
  <c r="I226"/>
  <c r="H226"/>
  <c r="H227"/>
  <c r="K227" s="1"/>
  <c r="H229"/>
  <c r="K229" s="1"/>
  <c r="H228"/>
  <c r="K228" s="1"/>
  <c r="H231"/>
  <c r="K231" s="1"/>
  <c r="H230"/>
  <c r="K230" s="1"/>
  <c r="H232"/>
  <c r="K232" s="1"/>
  <c r="H233"/>
  <c r="J233" s="1"/>
  <c r="H234"/>
  <c r="K234" s="1"/>
  <c r="H236"/>
  <c r="K236" s="1"/>
  <c r="H235"/>
  <c r="J235" s="1"/>
  <c r="H237"/>
  <c r="J237" s="1"/>
  <c r="H239"/>
  <c r="J239" s="1"/>
  <c r="H238"/>
  <c r="K238" s="1"/>
  <c r="H241"/>
  <c r="J241" s="1"/>
  <c r="H240"/>
  <c r="J240" s="1"/>
  <c r="H243"/>
  <c r="J243" s="1"/>
  <c r="H242"/>
  <c r="J242" s="1"/>
  <c r="H245"/>
  <c r="K245" s="1"/>
  <c r="H244"/>
  <c r="K244" s="1"/>
  <c r="H247"/>
  <c r="I246"/>
  <c r="H246"/>
  <c r="H250"/>
  <c r="K250" s="1"/>
  <c r="H249"/>
  <c r="K249" s="1"/>
  <c r="H252"/>
  <c r="K252" s="1"/>
  <c r="H251"/>
  <c r="K251" s="1"/>
  <c r="H253"/>
  <c r="K253" s="1"/>
  <c r="H255"/>
  <c r="K255" s="1"/>
  <c r="H254"/>
  <c r="K254" s="1"/>
  <c r="I257"/>
  <c r="H257"/>
  <c r="H256"/>
  <c r="I258"/>
  <c r="H258"/>
  <c r="H260"/>
  <c r="I259"/>
  <c r="H259"/>
  <c r="I261"/>
  <c r="H261"/>
  <c r="H263"/>
  <c r="J263" s="1"/>
  <c r="H262"/>
  <c r="J262" s="1"/>
  <c r="I264"/>
  <c r="H264"/>
  <c r="I265"/>
  <c r="H265"/>
  <c r="H266"/>
  <c r="K266" s="1"/>
  <c r="I267"/>
  <c r="H267"/>
  <c r="H269"/>
  <c r="K269" s="1"/>
  <c r="H268"/>
  <c r="K268" s="1"/>
  <c r="H270"/>
  <c r="K270" s="1"/>
  <c r="H271"/>
  <c r="J271" s="1"/>
  <c r="H273"/>
  <c r="K273" s="1"/>
  <c r="H272"/>
  <c r="K272" s="1"/>
  <c r="H275"/>
  <c r="K275" s="1"/>
  <c r="H274"/>
  <c r="K274" s="1"/>
  <c r="H276"/>
  <c r="J276" s="1"/>
  <c r="I278"/>
  <c r="H278"/>
  <c r="H277"/>
  <c r="K277" s="1"/>
  <c r="H279"/>
  <c r="J279" s="1"/>
  <c r="H280"/>
  <c r="K280" s="1"/>
  <c r="H281"/>
  <c r="K281" s="1"/>
  <c r="H282"/>
  <c r="K282" s="1"/>
  <c r="H283"/>
  <c r="K283" s="1"/>
  <c r="H285"/>
  <c r="K285" s="1"/>
  <c r="H286"/>
  <c r="K286" s="1"/>
  <c r="H288"/>
  <c r="K288" s="1"/>
  <c r="H287"/>
  <c r="K287" s="1"/>
  <c r="H289"/>
  <c r="K289" s="1"/>
  <c r="H291"/>
  <c r="K291" s="1"/>
  <c r="H290"/>
  <c r="J290" s="1"/>
  <c r="H292"/>
  <c r="K292" s="1"/>
  <c r="I293"/>
  <c r="H293"/>
  <c r="I294"/>
  <c r="H294"/>
  <c r="I295"/>
  <c r="H295"/>
  <c r="H296"/>
  <c r="K296" s="1"/>
  <c r="H297"/>
  <c r="K297" s="1"/>
  <c r="H298"/>
  <c r="K298" s="1"/>
  <c r="H299"/>
  <c r="J299" s="1"/>
  <c r="H300"/>
  <c r="K300" s="1"/>
  <c r="I302"/>
  <c r="H302"/>
  <c r="H304"/>
  <c r="J304" s="1"/>
  <c r="H301"/>
  <c r="K301" s="1"/>
  <c r="H303"/>
  <c r="K303" s="1"/>
  <c r="I305"/>
  <c r="H305"/>
  <c r="H306"/>
  <c r="K306" s="1"/>
  <c r="H307"/>
  <c r="J307" s="1"/>
  <c r="I309"/>
  <c r="H309"/>
  <c r="H310"/>
  <c r="J310" s="1"/>
  <c r="H311"/>
  <c r="J311" s="1"/>
  <c r="H313"/>
  <c r="J313" s="1"/>
  <c r="I314"/>
  <c r="H314"/>
  <c r="H315"/>
  <c r="K315" s="1"/>
  <c r="H316"/>
  <c r="K316" s="1"/>
  <c r="H317"/>
  <c r="J317" s="1"/>
  <c r="H312"/>
  <c r="J312" s="1"/>
  <c r="H319"/>
  <c r="K319" s="1"/>
  <c r="H318"/>
  <c r="K318" s="1"/>
  <c r="H320"/>
  <c r="J320" s="1"/>
  <c r="H321"/>
  <c r="I321"/>
  <c r="H323"/>
  <c r="K323" s="1"/>
  <c r="H322"/>
  <c r="J322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165" i="3" l="1"/>
  <c r="J199"/>
  <c r="J186"/>
  <c r="J173"/>
  <c r="K169"/>
  <c r="K190"/>
  <c r="J231"/>
  <c r="J204"/>
  <c r="J202"/>
  <c r="K198"/>
  <c r="J190"/>
  <c r="K166"/>
  <c r="J212"/>
  <c r="J180"/>
  <c r="J161"/>
  <c r="J163"/>
  <c r="J162"/>
  <c r="J164"/>
  <c r="J167"/>
  <c r="J168"/>
  <c r="K170"/>
  <c r="J172"/>
  <c r="K171"/>
  <c r="K174"/>
  <c r="J176"/>
  <c r="J177"/>
  <c r="J178"/>
  <c r="J179"/>
  <c r="K179"/>
  <c r="K180"/>
  <c r="J182"/>
  <c r="J181"/>
  <c r="J183"/>
  <c r="K183"/>
  <c r="K184"/>
  <c r="K185"/>
  <c r="J185"/>
  <c r="J187"/>
  <c r="J189"/>
  <c r="K188"/>
  <c r="J188"/>
  <c r="K191"/>
  <c r="J191"/>
  <c r="K192"/>
  <c r="J192"/>
  <c r="J193"/>
  <c r="K194"/>
  <c r="J195"/>
  <c r="K196"/>
  <c r="J197"/>
  <c r="J200"/>
  <c r="K201"/>
  <c r="J201"/>
  <c r="K202"/>
  <c r="J203"/>
  <c r="J206"/>
  <c r="K205"/>
  <c r="J207"/>
  <c r="K208"/>
  <c r="K209"/>
  <c r="K210"/>
  <c r="K212"/>
  <c r="J213"/>
  <c r="K213"/>
  <c r="J214"/>
  <c r="J215"/>
  <c r="K215"/>
  <c r="K216"/>
  <c r="J216"/>
  <c r="J217"/>
  <c r="K217"/>
  <c r="J218"/>
  <c r="J223"/>
  <c r="J219"/>
  <c r="J220"/>
  <c r="K220"/>
  <c r="K221"/>
  <c r="J222"/>
  <c r="J228"/>
  <c r="K242"/>
  <c r="K235"/>
  <c r="K224"/>
  <c r="K225"/>
  <c r="K226"/>
  <c r="J226"/>
  <c r="J227"/>
  <c r="J229"/>
  <c r="J230"/>
  <c r="K262"/>
  <c r="K233"/>
  <c r="J232"/>
  <c r="J264"/>
  <c r="K239"/>
  <c r="J301"/>
  <c r="J297"/>
  <c r="J275"/>
  <c r="J273"/>
  <c r="J252"/>
  <c r="J245"/>
  <c r="K276"/>
  <c r="K240"/>
  <c r="J234"/>
  <c r="J236"/>
  <c r="K237"/>
  <c r="J238"/>
  <c r="K241"/>
  <c r="K243"/>
  <c r="J244"/>
  <c r="J246"/>
  <c r="K246"/>
  <c r="K247"/>
  <c r="J247"/>
  <c r="J249"/>
  <c r="J250"/>
  <c r="J251"/>
  <c r="J253"/>
  <c r="J255"/>
  <c r="J254"/>
  <c r="K256"/>
  <c r="J256"/>
  <c r="K257"/>
  <c r="J257"/>
  <c r="J258"/>
  <c r="K258"/>
  <c r="J259"/>
  <c r="J260"/>
  <c r="K259"/>
  <c r="K260"/>
  <c r="J261"/>
  <c r="K261"/>
  <c r="K263"/>
  <c r="K264"/>
  <c r="J265"/>
  <c r="K265"/>
  <c r="J266"/>
  <c r="J267"/>
  <c r="K267"/>
  <c r="J269"/>
  <c r="J268"/>
  <c r="J270"/>
  <c r="K271"/>
  <c r="J272"/>
  <c r="J274"/>
  <c r="K278"/>
  <c r="J278"/>
  <c r="J277"/>
  <c r="K279"/>
  <c r="J280"/>
  <c r="J321"/>
  <c r="J319"/>
  <c r="K311"/>
  <c r="K294"/>
  <c r="J289"/>
  <c r="K293"/>
  <c r="J291"/>
  <c r="J281"/>
  <c r="J282"/>
  <c r="J283"/>
  <c r="J285"/>
  <c r="J286"/>
  <c r="J288"/>
  <c r="J287"/>
  <c r="K290"/>
  <c r="J292"/>
  <c r="J293"/>
  <c r="J323"/>
  <c r="K312"/>
  <c r="J309"/>
  <c r="K307"/>
  <c r="K304"/>
  <c r="K313"/>
  <c r="J294"/>
  <c r="J295"/>
  <c r="K295"/>
  <c r="J296"/>
  <c r="J298"/>
  <c r="K299"/>
  <c r="J300"/>
  <c r="K302"/>
  <c r="J302"/>
  <c r="J303"/>
  <c r="J305"/>
  <c r="K305"/>
  <c r="J306"/>
  <c r="K309"/>
  <c r="K310"/>
  <c r="K322"/>
  <c r="K321"/>
  <c r="J316"/>
  <c r="K320"/>
  <c r="J314"/>
  <c r="K314"/>
  <c r="J315"/>
  <c r="K317"/>
  <c r="J318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<sst xmlns="http://schemas.openxmlformats.org/spreadsheetml/2006/main" count="1792" uniqueCount="348">
  <si>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</si>
  <si>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</si>
  <si>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</si>
  <si>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</si>
  <si>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</si>
  <si>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</si>
  <si>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</si>
  <si>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</si>
  <si>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</si>
  <si>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</si>
  <si>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</si>
  <si>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</si>
  <si>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</si>
  <si>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</si>
  <si>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</si>
  <si>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</si>
  <si>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</si>
  <si>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</si>
  <si>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</si>
  <si>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</si>
  <si>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</si>
  <si>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</si>
  <si>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</si>
  <si>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</si>
  <si>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</si>
  <si>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</si>
  <si>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</si>
  <si>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</si>
  <si>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</si>
  <si>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</si>
  <si>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</si>
  <si>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</si>
  <si>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</si>
  <si>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</si>
  <si>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</si>
  <si>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</si>
  <si>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</si>
  <si>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</si>
  <si>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</si>
  <si>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</si>
  <si>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</si>
  <si>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</si>
  <si>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</si>
  <si>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</si>
  <si>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</si>
  <si>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</si>
  <si>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</si>
  <si>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</si>
  <si>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</si>
  <si>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</si>
  <si>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</si>
  <si>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</si>
  <si>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</si>
  <si>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</si>
  <si>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</si>
  <si>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</si>
  <si>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</si>
  <si>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</si>
  <si>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</si>
  <si>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</si>
  <si>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</si>
  <si>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</si>
  <si>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</si>
  <si>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</si>
  <si>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</si>
  <si>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</si>
  <si>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</si>
  <si>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</si>
  <si>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</si>
  <si>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</si>
  <si>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</si>
  <si>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</si>
  <si>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</si>
  <si>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</si>
  <si>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</si>
  <si>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</si>
  <si>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</si>
  <si>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</si>
  <si>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</si>
  <si>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</si>
  <si>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</si>
  <si>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</si>
  <si>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</si>
  <si>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</si>
  <si>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</si>
  <si>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</si>
  <si>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</si>
  <si>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</si>
  <si>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</si>
  <si>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</si>
  <si>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</si>
  <si>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</si>
  <si>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</si>
  <si>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</si>
  <si>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</si>
  <si>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</si>
  <si>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</si>
  <si>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</si>
  <si>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</si>
  <si>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</si>
  <si>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</si>
  <si>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</si>
  <si>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</si>
  <si>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</si>
  <si>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</si>
  <si>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</si>
  <si>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</si>
  <si>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</si>
  <si>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</si>
  <si>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</si>
  <si>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</si>
  <si>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</si>
  <si>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</si>
  <si>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</si>
  <si>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</si>
  <si>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</si>
  <si>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</si>
  <si>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</si>
  <si>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</si>
  <si>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</si>
  <si>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</si>
  <si>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</si>
  <si>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</si>
  <si>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</si>
  <si>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</si>
  <si>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</si>
  <si>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</si>
  <si>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</si>
  <si>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</si>
  <si>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</si>
  <si>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</si>
  <si>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</si>
  <si>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</si>
  <si>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</si>
  <si>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</si>
  <si>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</si>
  <si>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</si>
  <si>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</si>
  <si>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</si>
  <si>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</si>
  <si>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</si>
  <si>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</si>
  <si>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</si>
  <si>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</si>
  <si>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</si>
  <si>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</si>
  <si>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</si>
  <si>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</si>
  <si>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</si>
  <si>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</si>
  <si>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</si>
  <si>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</si>
  <si>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</si>
  <si>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</si>
  <si>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</si>
  <si>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</si>
  <si>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</si>
  <si>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</si>
  <si>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</si>
  <si>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</si>
  <si>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</si>
  <si>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</si>
  <si>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</si>
  <si>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</si>
  <si>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</si>
  <si>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</si>
  <si>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</si>
  <si>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</si>
  <si>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</si>
  <si>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</si>
  <si>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</si>
  <si>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</si>
  <si>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</si>
  <si>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</si>
  <si>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</si>
  <si>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</si>
  <si>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</si>
  <si>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</si>
  <si>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</si>
  <si>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</si>
  <si>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</si>
  <si>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</si>
  <si>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</si>
  <si>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</si>
  <si>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</si>
  <si>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</si>
  <si>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</si>
  <si>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</si>
  <si>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</si>
  <si>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</si>
  <si>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</si>
  <si>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</si>
  <si>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</si>
  <si>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</si>
  <si>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</si>
  <si>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</si>
  <si>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</si>
  <si>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</si>
  <si>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</si>
  <si>
    <t>GODFRYPHLP</t>
  </si>
  <si>
    <t>KAJARIA</t>
  </si>
  <si>
    <t>COLPAL</t>
  </si>
  <si>
    <t>HINDALCO</t>
  </si>
  <si>
    <t>YESBANK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</si>
  <si>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</si>
  <si>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</si>
  <si>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</si>
  <si>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</si>
  <si>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</si>
  <si>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</si>
  <si>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</si>
  <si>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</si>
  <si>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</si>
  <si>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AIRTEL</t>
  </si>
  <si>
    <t>DALMIABHA</t>
  </si>
  <si>
    <t>RELINFRA</t>
  </si>
  <si>
    <t>ENGINERSIN</t>
  </si>
  <si>
    <t>CHENNPETRO</t>
  </si>
  <si>
    <t>WIPRO</t>
  </si>
  <si>
    <t>MUTHOOTHFIN</t>
  </si>
  <si>
    <t xml:space="preserve">RELINFRA </t>
  </si>
  <si>
    <t>BATA</t>
  </si>
  <si>
    <t>RECAPITAL</t>
  </si>
  <si>
    <t>September</t>
  </si>
  <si>
    <t>NIIT</t>
  </si>
  <si>
    <t>BALRAMCHIN</t>
  </si>
  <si>
    <t>AMARA</t>
  </si>
  <si>
    <t>DIVISLAB</t>
  </si>
  <si>
    <t>RECLTD</t>
  </si>
  <si>
    <t>CHOLA</t>
  </si>
  <si>
    <t>October</t>
  </si>
  <si>
    <t>TATACOMM</t>
  </si>
  <si>
    <t>MCDOWELL</t>
  </si>
  <si>
    <t>RAMCOCEM</t>
  </si>
  <si>
    <t>TCS</t>
  </si>
  <si>
    <t>ICICIPRULI</t>
  </si>
  <si>
    <t>JINDALSTEL</t>
  </si>
  <si>
    <t>CADILA</t>
  </si>
  <si>
    <t>AMBUJACEM</t>
  </si>
  <si>
    <t>IGL</t>
  </si>
  <si>
    <t>HINDPETRO</t>
  </si>
  <si>
    <t>MRPL</t>
  </si>
  <si>
    <t>AMARAJABAT</t>
  </si>
  <si>
    <t>IBUL</t>
  </si>
  <si>
    <t>INDIANB</t>
  </si>
  <si>
    <t>TORNTPHARM</t>
  </si>
  <si>
    <t xml:space="preserve">IOC </t>
  </si>
  <si>
    <t xml:space="preserve">ITC </t>
  </si>
  <si>
    <t>OIL</t>
  </si>
  <si>
    <t>CESC</t>
  </si>
  <si>
    <t>SBIN</t>
  </si>
  <si>
    <t>TATAMOTORS</t>
  </si>
  <si>
    <t>November</t>
  </si>
  <si>
    <t>HDFC</t>
  </si>
  <si>
    <t>PETRONET</t>
  </si>
  <si>
    <t>AXISBANK</t>
  </si>
  <si>
    <t>PIDILITE</t>
  </si>
  <si>
    <t>GLENMARK</t>
  </si>
  <si>
    <t>TATAMTRDVR</t>
  </si>
  <si>
    <t>MCX</t>
  </si>
  <si>
    <t>CIPLA</t>
  </si>
  <si>
    <t>RBLBANK</t>
  </si>
  <si>
    <t>PVR</t>
  </si>
  <si>
    <t>WOCK</t>
  </si>
  <si>
    <t>HINDZINC</t>
  </si>
  <si>
    <t>GRASIM</t>
  </si>
  <si>
    <t>GODREJIND</t>
  </si>
  <si>
    <t>December</t>
  </si>
  <si>
    <t>AXIS</t>
  </si>
  <si>
    <t>SUNPHARMA</t>
  </si>
  <si>
    <t>UNIONBANK</t>
  </si>
  <si>
    <t>TVSMOTORS</t>
  </si>
  <si>
    <t>LIC</t>
  </si>
  <si>
    <t>TORNTPOWER</t>
  </si>
  <si>
    <t>IDFCFIRSTB</t>
  </si>
  <si>
    <t>APOLLOTYRE</t>
  </si>
  <si>
    <t>NCC</t>
  </si>
  <si>
    <t>Shares quatity as per 2 lots which availables on Futures &amp; Option</t>
  </si>
  <si>
    <t xml:space="preserve">CGPOWER </t>
  </si>
  <si>
    <t xml:space="preserve">NBCC </t>
  </si>
  <si>
    <t xml:space="preserve">SRTRANSFIN </t>
  </si>
  <si>
    <t xml:space="preserve">IDFCFIRSTB </t>
  </si>
  <si>
    <t xml:space="preserve">PROFIT ON 1ST TGT </t>
  </si>
  <si>
    <t xml:space="preserve">IDFC </t>
  </si>
  <si>
    <t xml:space="preserve">ADANIENT </t>
  </si>
  <si>
    <t xml:space="preserve">AXISBANK </t>
  </si>
  <si>
    <t xml:space="preserve">MINDTREE </t>
  </si>
  <si>
    <t xml:space="preserve">NCC </t>
  </si>
  <si>
    <t xml:space="preserve">RECLTD </t>
  </si>
  <si>
    <t xml:space="preserve">BANKINDIA </t>
  </si>
  <si>
    <t>IDFC</t>
  </si>
  <si>
    <t xml:space="preserve">January </t>
  </si>
  <si>
    <t>February</t>
  </si>
  <si>
    <t>March</t>
  </si>
  <si>
    <t xml:space="preserve">NIITTECH </t>
  </si>
  <si>
    <t xml:space="preserve">AMARAJABAT  </t>
  </si>
  <si>
    <t>ACCURACY</t>
  </si>
  <si>
    <t xml:space="preserve">WIPRO </t>
  </si>
  <si>
    <t xml:space="preserve">KOTAKBANK </t>
  </si>
  <si>
    <t xml:space="preserve">TECHM </t>
  </si>
  <si>
    <t xml:space="preserve">DCBBANK </t>
  </si>
  <si>
    <t>UBL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</si>
  <si>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</si>
  <si>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</si>
  <si>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</si>
  <si>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</si>
  <si>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</si>
  <si>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</si>
  <si>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>30</t>
  </si>
  <si>
    <t>April</t>
  </si>
  <si>
    <t xml:space="preserve">POWERGRID </t>
  </si>
  <si>
    <t>CEATLTD</t>
  </si>
  <si>
    <t>L&amp;TFH</t>
  </si>
  <si>
    <t xml:space="preserve">ACC </t>
  </si>
  <si>
    <t xml:space="preserve">LT </t>
  </si>
  <si>
    <t xml:space="preserve">L AND TFH </t>
  </si>
  <si>
    <t xml:space="preserve">CANFINHOME </t>
  </si>
  <si>
    <t>JUSTDIAL</t>
  </si>
  <si>
    <t xml:space="preserve">UPL </t>
  </si>
  <si>
    <t xml:space="preserve">PIDILITIND </t>
  </si>
  <si>
    <t xml:space="preserve">BHEL </t>
  </si>
  <si>
    <t>27</t>
  </si>
  <si>
    <t>May</t>
  </si>
  <si>
    <t>MANAPPURAM</t>
  </si>
  <si>
    <t>28</t>
  </si>
  <si>
    <t xml:space="preserve">UJJIVAN </t>
  </si>
  <si>
    <t xml:space="preserve">GRASIM </t>
  </si>
  <si>
    <t xml:space="preserve">INDUSINDBK </t>
  </si>
  <si>
    <t>TOTAL PROFIT</t>
  </si>
  <si>
    <t xml:space="preserve">MCX </t>
  </si>
  <si>
    <t xml:space="preserve">VEDL </t>
  </si>
  <si>
    <t xml:space="preserve">ASIANPAINT </t>
  </si>
  <si>
    <t>23</t>
  </si>
  <si>
    <t xml:space="preserve">AUROPHARMA </t>
  </si>
  <si>
    <t xml:space="preserve">MARICO </t>
  </si>
  <si>
    <t xml:space="preserve">CHOLAFIN </t>
  </si>
  <si>
    <t xml:space="preserve">HINDUNILVR </t>
  </si>
  <si>
    <t xml:space="preserve">CIPLA </t>
  </si>
  <si>
    <t xml:space="preserve">BATAINDIA </t>
  </si>
  <si>
    <t xml:space="preserve">ICICIBANK </t>
  </si>
  <si>
    <t xml:space="preserve">BERGEPAINT </t>
  </si>
  <si>
    <t xml:space="preserve">ESCORTS </t>
  </si>
  <si>
    <t xml:space="preserve">HCLTECH </t>
  </si>
  <si>
    <t>25</t>
  </si>
  <si>
    <t xml:space="preserve">COLPAL </t>
  </si>
  <si>
    <t>RAYMOND</t>
  </si>
  <si>
    <t xml:space="preserve">RELIANCE </t>
  </si>
  <si>
    <t xml:space="preserve">SIEMENS 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</si>
</sst>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b/>
      <sz val="10"/>
      <color theme="0"/>
      <name val="Times New Roman"/>
      <family val="1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2" fillId="0" borderId="1"/>
    <xf numFmtId="9" fontId="63" fillId="0" borderId="0" applyFont="0" applyFill="0" applyBorder="0" applyAlignment="0" applyProtection="0"/>
    <xf numFmtId="0" fontId="45" fillId="0" borderId="1"/>
    <xf numFmtId="0" fontId="45" fillId="0" borderId="1"/>
    <xf numFmtId="0" fontId="45" fillId="0" borderId="1"/>
  </cellStyleXfs>
  <cellXfs count="448">
    <xf numFmtId="0" fontId="0" fillId="0" borderId="0" xfId="0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9" fillId="0" borderId="1" xfId="0" applyNumberFormat="1" applyFont="1" applyBorder="1" applyAlignment="1">
      <alignment horizontal="center" vertical="center"/>
    </xf>
    <xf numFmtId="16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164" fontId="30" fillId="0" borderId="1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 vertical="center"/>
    </xf>
    <xf numFmtId="0" fontId="0" fillId="0" borderId="0" xfId="0"/>
    <xf numFmtId="0" fontId="31" fillId="0" borderId="1" xfId="0" applyFont="1" applyBorder="1"/>
    <xf numFmtId="0" fontId="0" fillId="0" borderId="0" xfId="0"/>
    <xf numFmtId="0" fontId="0" fillId="0" borderId="0" xfId="0"/>
    <xf numFmtId="165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35" fillId="0" borderId="1" xfId="1" applyNumberFormat="1" applyFont="1" applyFill="1" applyBorder="1" applyAlignment="1">
      <alignment horizontal="center"/>
    </xf>
    <xf numFmtId="2" fontId="34" fillId="0" borderId="1" xfId="1" applyNumberFormat="1" applyFont="1" applyFill="1" applyBorder="1" applyAlignment="1">
      <alignment horizontal="center"/>
    </xf>
    <xf numFmtId="2" fontId="34" fillId="0" borderId="1" xfId="1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2" borderId="1" xfId="0" applyFont="1" applyFill="1" applyBorder="1"/>
    <xf numFmtId="0" fontId="37" fillId="2" borderId="1" xfId="0" applyFont="1" applyFill="1" applyBorder="1" applyAlignment="1">
      <alignment horizontal="center"/>
    </xf>
    <xf numFmtId="0" fontId="38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9" fillId="3" borderId="2" xfId="0" applyFont="1" applyFill="1" applyBorder="1"/>
    <xf numFmtId="0" fontId="39" fillId="3" borderId="2" xfId="0" applyFont="1" applyFill="1" applyBorder="1" applyAlignment="1">
      <alignment horizontal="center"/>
    </xf>
    <xf numFmtId="0" fontId="40" fillId="3" borderId="2" xfId="0" applyFont="1" applyFill="1" applyBorder="1"/>
    <xf numFmtId="2" fontId="41" fillId="3" borderId="2" xfId="0" applyNumberFormat="1" applyFont="1" applyFill="1" applyBorder="1" applyAlignment="1">
      <alignment horizontal="center" vertical="center"/>
    </xf>
    <xf numFmtId="2" fontId="4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43" fillId="0" borderId="1" xfId="0" applyNumberFormat="1" applyFont="1" applyBorder="1" applyAlignment="1">
      <alignment horizontal="center"/>
    </xf>
    <xf numFmtId="2" fontId="43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33" fillId="5" borderId="1" xfId="0" applyNumberFormat="1" applyFont="1" applyFill="1" applyBorder="1" applyAlignment="1">
      <alignment horizontal="center" vertical="center"/>
    </xf>
    <xf numFmtId="2" fontId="43" fillId="5" borderId="1" xfId="0" applyNumberFormat="1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4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50" fillId="6" borderId="1" xfId="0" applyNumberFormat="1" applyFont="1" applyFill="1" applyBorder="1" applyAlignment="1">
      <alignment horizontal="center" vertical="center"/>
    </xf>
    <xf numFmtId="0" fontId="52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55" fillId="0" borderId="13" xfId="0" applyNumberFormat="1" applyFont="1" applyFill="1" applyBorder="1" applyAlignment="1">
      <alignment horizontal="center"/>
    </xf>
    <xf numFmtId="168" fontId="56" fillId="0" borderId="13" xfId="0" applyNumberFormat="1" applyFont="1" applyFill="1" applyBorder="1" applyAlignment="1">
      <alignment horizontal="center"/>
    </xf>
    <xf numFmtId="168" fontId="55" fillId="0" borderId="13" xfId="0" applyNumberFormat="1" applyFont="1" applyFill="1" applyBorder="1" applyAlignment="1">
      <alignment horizontal="center"/>
    </xf>
    <xf numFmtId="169" fontId="57" fillId="0" borderId="13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167" fontId="58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2" fontId="58" fillId="0" borderId="13" xfId="0" applyNumberFormat="1" applyFont="1" applyBorder="1" applyAlignment="1">
      <alignment horizontal="center"/>
    </xf>
    <xf numFmtId="2" fontId="59" fillId="0" borderId="13" xfId="0" applyNumberFormat="1" applyFont="1" applyFill="1" applyBorder="1" applyAlignment="1">
      <alignment horizontal="center"/>
    </xf>
    <xf numFmtId="168" fontId="60" fillId="0" borderId="13" xfId="0" applyNumberFormat="1" applyFont="1" applyFill="1" applyBorder="1" applyAlignment="1">
      <alignment horizontal="center"/>
    </xf>
    <xf numFmtId="168" fontId="59" fillId="0" borderId="13" xfId="0" applyNumberFormat="1" applyFont="1" applyFill="1" applyBorder="1" applyAlignment="1">
      <alignment horizontal="center"/>
    </xf>
    <xf numFmtId="169" fontId="61" fillId="0" borderId="13" xfId="0" applyNumberFormat="1" applyFont="1" applyFill="1" applyBorder="1" applyAlignment="1">
      <alignment horizontal="center"/>
    </xf>
    <xf numFmtId="0" fontId="58" fillId="0" borderId="1" xfId="0" applyFont="1" applyBorder="1"/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167" fontId="62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0" fontId="62" fillId="0" borderId="1" xfId="0" applyFont="1" applyBorder="1"/>
    <xf numFmtId="167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0" fontId="45" fillId="0" borderId="1" xfId="0" applyFont="1" applyBorder="1"/>
    <xf numFmtId="2" fontId="2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65" fillId="9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44" fillId="3" borderId="1" xfId="3" applyFont="1" applyFill="1"/>
    <xf numFmtId="165" fontId="67" fillId="0" borderId="1" xfId="5" applyNumberFormat="1" applyFont="1" applyBorder="1" applyAlignment="1">
      <alignment horizontal="center" vertical="center"/>
    </xf>
    <xf numFmtId="2" fontId="49" fillId="0" borderId="1" xfId="5" applyNumberFormat="1" applyFont="1" applyBorder="1" applyAlignment="1">
      <alignment horizontal="center"/>
    </xf>
    <xf numFmtId="0" fontId="67" fillId="0" borderId="1" xfId="5" applyFont="1" applyBorder="1" applyAlignment="1">
      <alignment horizontal="center" vertical="center"/>
    </xf>
    <xf numFmtId="2" fontId="67" fillId="0" borderId="1" xfId="5" applyNumberFormat="1" applyFont="1" applyBorder="1" applyAlignment="1">
      <alignment horizontal="center" vertical="center"/>
    </xf>
    <xf numFmtId="2" fontId="68" fillId="0" borderId="1" xfId="5" applyNumberFormat="1" applyFont="1" applyBorder="1" applyAlignment="1">
      <alignment horizontal="center" vertical="center"/>
    </xf>
    <xf numFmtId="0" fontId="66" fillId="3" borderId="2" xfId="3" applyFont="1" applyFill="1" applyBorder="1"/>
    <xf numFmtId="0" fontId="66" fillId="3" borderId="2" xfId="3" applyFont="1" applyFill="1" applyBorder="1" applyAlignment="1">
      <alignment horizontal="center"/>
    </xf>
    <xf numFmtId="2" fontId="66" fillId="3" borderId="2" xfId="3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9" fontId="31" fillId="0" borderId="1" xfId="2" applyFont="1" applyFill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3" fontId="43" fillId="0" borderId="1" xfId="0" applyNumberFormat="1" applyFont="1" applyBorder="1" applyAlignment="1">
      <alignment horizontal="center"/>
    </xf>
    <xf numFmtId="9" fontId="43" fillId="0" borderId="1" xfId="2" applyFont="1" applyBorder="1" applyAlignment="1">
      <alignment horizontal="center"/>
    </xf>
    <xf numFmtId="9" fontId="43" fillId="0" borderId="1" xfId="2" applyFont="1" applyFill="1" applyBorder="1" applyAlignment="1">
      <alignment horizontal="center"/>
    </xf>
    <xf numFmtId="9" fontId="33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9" fontId="33" fillId="0" borderId="0" xfId="0" applyNumberFormat="1" applyFont="1" applyAlignment="1">
      <alignment horizontal="center"/>
    </xf>
    <xf numFmtId="168" fontId="67" fillId="0" borderId="1" xfId="0" applyNumberFormat="1" applyFont="1" applyFill="1" applyBorder="1" applyAlignment="1">
      <alignment horizontal="center"/>
    </xf>
    <xf numFmtId="2" fontId="48" fillId="3" borderId="1" xfId="0" applyNumberFormat="1" applyFont="1" applyFill="1" applyBorder="1" applyAlignment="1">
      <alignment horizontal="center"/>
    </xf>
    <xf numFmtId="167" fontId="67" fillId="0" borderId="1" xfId="0" applyNumberFormat="1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2" fontId="67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Fill="1" applyBorder="1" applyAlignment="1">
      <alignment horizontal="center"/>
    </xf>
    <xf numFmtId="169" fontId="67" fillId="0" borderId="1" xfId="0" applyNumberFormat="1" applyFont="1" applyFill="1" applyBorder="1" applyAlignment="1">
      <alignment horizontal="center"/>
    </xf>
    <xf numFmtId="2" fontId="49" fillId="0" borderId="7" xfId="0" applyNumberFormat="1" applyFont="1" applyBorder="1" applyAlignment="1">
      <alignment horizontal="center"/>
    </xf>
    <xf numFmtId="2" fontId="67" fillId="0" borderId="0" xfId="0" applyNumberFormat="1" applyFont="1" applyAlignment="1">
      <alignment horizontal="center"/>
    </xf>
    <xf numFmtId="0" fontId="67" fillId="0" borderId="0" xfId="0" applyFont="1"/>
    <xf numFmtId="0" fontId="48" fillId="3" borderId="0" xfId="0" applyFont="1" applyFill="1"/>
    <xf numFmtId="2" fontId="48" fillId="3" borderId="0" xfId="0" applyNumberFormat="1" applyFont="1" applyFill="1" applyAlignment="1">
      <alignment horizontal="center"/>
    </xf>
    <xf numFmtId="17" fontId="48" fillId="3" borderId="0" xfId="0" applyNumberFormat="1" applyFont="1" applyFill="1" applyAlignment="1">
      <alignment horizontal="center"/>
    </xf>
    <xf numFmtId="49" fontId="48" fillId="3" borderId="1" xfId="0" applyNumberFormat="1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/>
    </xf>
    <xf numFmtId="0" fontId="48" fillId="3" borderId="1" xfId="0" applyNumberFormat="1" applyFont="1" applyFill="1" applyBorder="1" applyAlignment="1">
      <alignment horizontal="center"/>
    </xf>
    <xf numFmtId="49" fontId="67" fillId="0" borderId="1" xfId="0" applyNumberFormat="1" applyFont="1" applyBorder="1" applyAlignment="1">
      <alignment horizontal="center" vertical="center"/>
    </xf>
    <xf numFmtId="0" fontId="67" fillId="0" borderId="1" xfId="0" applyNumberFormat="1" applyFont="1" applyBorder="1" applyAlignment="1">
      <alignment horizontal="center"/>
    </xf>
    <xf numFmtId="49" fontId="67" fillId="3" borderId="1" xfId="3" applyNumberFormat="1" applyFont="1" applyFill="1" applyBorder="1" applyAlignment="1">
      <alignment horizontal="center" vertical="center"/>
    </xf>
    <xf numFmtId="0" fontId="67" fillId="3" borderId="1" xfId="3" applyFont="1" applyFill="1" applyBorder="1" applyAlignment="1">
      <alignment horizontal="center"/>
    </xf>
    <xf numFmtId="0" fontId="67" fillId="3" borderId="1" xfId="3" applyNumberFormat="1" applyFont="1" applyFill="1" applyBorder="1" applyAlignment="1">
      <alignment horizontal="center"/>
    </xf>
    <xf numFmtId="17" fontId="48" fillId="3" borderId="1" xfId="3" applyNumberFormat="1" applyFont="1" applyFill="1" applyBorder="1" applyAlignment="1">
      <alignment horizontal="center"/>
    </xf>
    <xf numFmtId="2" fontId="67" fillId="3" borderId="1" xfId="3" applyNumberFormat="1" applyFont="1" applyFill="1" applyBorder="1" applyAlignment="1">
      <alignment horizontal="center"/>
    </xf>
    <xf numFmtId="0" fontId="49" fillId="3" borderId="1" xfId="0" applyFont="1" applyFill="1" applyBorder="1" applyAlignment="1">
      <alignment horizontal="center"/>
    </xf>
    <xf numFmtId="9" fontId="48" fillId="3" borderId="1" xfId="0" applyNumberFormat="1" applyFont="1" applyFill="1" applyBorder="1" applyAlignment="1">
      <alignment horizontal="center"/>
    </xf>
    <xf numFmtId="167" fontId="69" fillId="0" borderId="1" xfId="0" applyNumberFormat="1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168" fontId="69" fillId="0" borderId="1" xfId="0" applyNumberFormat="1" applyFont="1" applyFill="1" applyBorder="1" applyAlignment="1">
      <alignment horizontal="center"/>
    </xf>
    <xf numFmtId="167" fontId="67" fillId="0" borderId="7" xfId="0" applyNumberFormat="1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2" fontId="67" fillId="0" borderId="7" xfId="0" applyNumberFormat="1" applyFont="1" applyBorder="1" applyAlignment="1">
      <alignment horizontal="center"/>
    </xf>
    <xf numFmtId="167" fontId="48" fillId="3" borderId="13" xfId="0" applyNumberFormat="1" applyFont="1" applyFill="1" applyBorder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168" fontId="49" fillId="0" borderId="1" xfId="0" applyNumberFormat="1" applyFont="1" applyFill="1" applyBorder="1" applyAlignment="1">
      <alignment horizontal="center"/>
    </xf>
    <xf numFmtId="2" fontId="70" fillId="0" borderId="1" xfId="0" applyNumberFormat="1" applyFont="1" applyFill="1" applyBorder="1" applyAlignment="1">
      <alignment horizontal="center"/>
    </xf>
    <xf numFmtId="168" fontId="70" fillId="0" borderId="1" xfId="0" applyNumberFormat="1" applyFont="1" applyFill="1" applyBorder="1" applyAlignment="1">
      <alignment horizontal="center"/>
    </xf>
    <xf numFmtId="169" fontId="69" fillId="0" borderId="1" xfId="0" applyNumberFormat="1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48" fillId="3" borderId="7" xfId="0" applyNumberFormat="1" applyFont="1" applyFill="1" applyBorder="1" applyAlignment="1">
      <alignment horizontal="center" vertical="center"/>
    </xf>
    <xf numFmtId="0" fontId="48" fillId="3" borderId="14" xfId="0" applyNumberFormat="1" applyFont="1" applyFill="1" applyBorder="1" applyAlignment="1">
      <alignment horizontal="center" vertical="center"/>
    </xf>
    <xf numFmtId="0" fontId="48" fillId="3" borderId="8" xfId="0" applyNumberFormat="1" applyFont="1" applyFill="1" applyBorder="1" applyAlignment="1">
      <alignment horizontal="center" vertical="center"/>
    </xf>
    <xf numFmtId="0" fontId="48" fillId="3" borderId="9" xfId="0" applyNumberFormat="1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3" xfId="0" applyNumberFormat="1" applyFont="1" applyFill="1" applyBorder="1" applyAlignment="1">
      <alignment horizontal="center" vertical="center"/>
    </xf>
    <xf numFmtId="166" fontId="48" fillId="3" borderId="7" xfId="0" applyNumberFormat="1" applyFont="1" applyFill="1" applyBorder="1" applyAlignment="1">
      <alignment horizontal="center" vertical="center"/>
    </xf>
    <xf numFmtId="166" fontId="48" fillId="3" borderId="14" xfId="0" applyNumberFormat="1" applyFont="1" applyFill="1" applyBorder="1" applyAlignment="1">
      <alignment horizontal="center" vertical="center"/>
    </xf>
    <xf numFmtId="0" fontId="64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3" fillId="7" borderId="7" xfId="0" applyNumberFormat="1" applyFont="1" applyFill="1" applyBorder="1" applyAlignment="1">
      <alignment horizontal="center" vertical="center"/>
    </xf>
    <xf numFmtId="0" fontId="53" fillId="7" borderId="10" xfId="0" applyNumberFormat="1" applyFont="1" applyFill="1" applyBorder="1" applyAlignment="1">
      <alignment horizontal="center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50" fillId="7" borderId="9" xfId="0" applyNumberFormat="1" applyFont="1" applyFill="1" applyBorder="1" applyAlignment="1">
      <alignment horizontal="center" vertical="center"/>
    </xf>
    <xf numFmtId="0" fontId="50" fillId="7" borderId="11" xfId="0" applyNumberFormat="1" applyFont="1" applyFill="1" applyBorder="1" applyAlignment="1">
      <alignment horizontal="center" vertical="center"/>
    </xf>
    <xf numFmtId="0" fontId="50" fillId="7" borderId="12" xfId="0" applyNumberFormat="1" applyFont="1" applyFill="1" applyBorder="1" applyAlignment="1">
      <alignment horizontal="center" vertical="center"/>
    </xf>
    <xf numFmtId="166" fontId="53" fillId="7" borderId="7" xfId="0" applyNumberFormat="1" applyFont="1" applyFill="1" applyBorder="1" applyAlignment="1">
      <alignment horizontal="center" vertical="center"/>
    </xf>
    <xf numFmtId="166" fontId="53" fillId="7" borderId="10" xfId="0" applyNumberFormat="1" applyFont="1" applyFill="1" applyBorder="1" applyAlignment="1">
      <alignment horizontal="center" vertical="center"/>
    </xf>
    <xf numFmtId="0" fontId="46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4" fillId="6" borderId="1" xfId="0" applyNumberFormat="1" applyFont="1" applyFill="1" applyBorder="1" applyAlignment="1">
      <alignment horizontal="center"/>
    </xf>
    <xf numFmtId="0" fontId="47" fillId="6" borderId="1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6" borderId="1" xfId="0" applyNumberFormat="1" applyFont="1" applyFill="1" applyBorder="1" applyAlignment="1">
      <alignment horizontal="center" vertical="center"/>
    </xf>
    <xf numFmtId="2" fontId="44" fillId="4" borderId="4" xfId="0" applyNumberFormat="1" applyFont="1" applyFill="1" applyBorder="1" applyAlignment="1">
      <alignment horizontal="left" vertical="center"/>
    </xf>
    <xf numFmtId="2" fontId="44" fillId="4" borderId="5" xfId="0" applyNumberFormat="1" applyFont="1" applyFill="1" applyBorder="1" applyAlignment="1">
      <alignment horizontal="left" vertical="center"/>
    </xf>
    <xf numFmtId="2" fontId="44" fillId="4" borderId="6" xfId="0" applyNumberFormat="1" applyFont="1" applyFill="1" applyBorder="1" applyAlignment="1">
      <alignment horizontal="left" vertical="center"/>
    </xf>
  </cellXfs>
  <cellStyles count="6">
    <cellStyle name="Excel Built-in Normal" xfId="1"/>
    <cellStyle name="Normal" xfId="0" builtinId="0"/>
    <cellStyle name="Normal 2 2" xfId="3"/>
    <cellStyle name="Normal 2 3" xfId="4"/>
    <cellStyle name="Normal 3 2" xfId="5"/>
    <cellStyle name="Percent" xfId="2" builtinId="5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3400296465532491"/>
          <c:y val="0.25854119454802776"/>
          <c:w val="0.67022389040749852"/>
          <c:h val="0.3689651869154416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430591</c:v>
                </c:pt>
                <c:pt idx="1">
                  <c:v>477729</c:v>
                </c:pt>
                <c:pt idx="2">
                  <c:v>313990</c:v>
                </c:pt>
                <c:pt idx="3">
                  <c:v>247482</c:v>
                </c:pt>
                <c:pt idx="4">
                  <c:v>373767</c:v>
                </c:pt>
                <c:pt idx="5">
                  <c:v>93980</c:v>
                </c:pt>
                <c:pt idx="6">
                  <c:v>572949</c:v>
                </c:pt>
                <c:pt idx="7">
                  <c:v>378540</c:v>
                </c:pt>
                <c:pt idx="8">
                  <c:v>125515</c:v>
                </c:pt>
                <c:pt idx="9">
                  <c:v>289900</c:v>
                </c:pt>
                <c:pt idx="10">
                  <c:v>149290</c:v>
                </c:pt>
                <c:pt idx="11">
                  <c:v>212760</c:v>
                </c:pt>
              </c:numCache>
            </c:numRef>
          </c:val>
        </c:ser>
        <c:axId val="61970304"/>
        <c:axId val="61971840"/>
      </c:barChart>
      <c:catAx>
        <c:axId val="61970304"/>
        <c:scaling>
          <c:orientation val="minMax"/>
        </c:scaling>
        <c:axPos val="b"/>
        <c:majorTickMark val="none"/>
        <c:tickLblPos val="nextTo"/>
        <c:crossAx val="61971840"/>
        <c:crosses val="autoZero"/>
        <c:auto val="1"/>
        <c:lblAlgn val="ctr"/>
        <c:lblOffset val="100"/>
      </c:catAx>
      <c:valAx>
        <c:axId val="619718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6197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5224366385334"/>
          <c:y val="0.48405263086596845"/>
          <c:w val="0.16813929346914541"/>
          <c:h val="0.22221716908798092"/>
        </c:manualLayout>
      </c:layout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layout>
        <c:manualLayout>
          <c:xMode val="edge"/>
          <c:yMode val="edge"/>
          <c:x val="0.40840159158272848"/>
          <c:y val="1.4064205642672186E-2"/>
        </c:manualLayout>
      </c:layout>
    </c:title>
    <c:plotArea>
      <c:layout>
        <c:manualLayout>
          <c:layoutTarget val="inner"/>
          <c:xMode val="edge"/>
          <c:yMode val="edge"/>
          <c:x val="2.4162548050521683E-2"/>
          <c:y val="7.4088803415702106E-2"/>
          <c:w val="0.9516749038989567"/>
          <c:h val="0.72633598219578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3701263042284489E-2"/>
                  <c:y val="-8.6021505376344246E-2"/>
                </c:manualLayout>
              </c:layout>
              <c:showVal val="1"/>
            </c:dLbl>
            <c:dLbl>
              <c:idx val="1"/>
              <c:layout>
                <c:manualLayout>
                  <c:x val="-5.4914881933008045E-2"/>
                  <c:y val="-9.8310291858678955E-2"/>
                </c:manualLayout>
              </c:layout>
              <c:showVal val="1"/>
            </c:dLbl>
            <c:dLbl>
              <c:idx val="2"/>
              <c:layout>
                <c:manualLayout>
                  <c:x val="-2.6359143327841845E-2"/>
                  <c:y val="0.1474654377880322"/>
                </c:manualLayout>
              </c:layout>
              <c:showVal val="1"/>
            </c:dLbl>
            <c:dLbl>
              <c:idx val="3"/>
              <c:layout>
                <c:manualLayout>
                  <c:x val="-4.6128500823723162E-2"/>
                  <c:y val="-0.11059907834101412"/>
                </c:manualLayout>
              </c:layout>
              <c:showVal val="1"/>
            </c:dLbl>
            <c:dLbl>
              <c:idx val="4"/>
              <c:layout>
                <c:manualLayout>
                  <c:x val="1.9769357495881781E-2"/>
                  <c:y val="-3.6866359447004615E-2"/>
                </c:manualLayout>
              </c:layout>
              <c:showVal val="1"/>
            </c:dLbl>
            <c:dLbl>
              <c:idx val="5"/>
              <c:layout>
                <c:manualLayout>
                  <c:x val="-1.5376166941241077E-2"/>
                  <c:y val="-0.11059907834101412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4.3059099999999999</c:v>
                </c:pt>
                <c:pt idx="1">
                  <c:v>4.7772899999999998</c:v>
                </c:pt>
                <c:pt idx="2">
                  <c:v>3.1398999999999999</c:v>
                </c:pt>
                <c:pt idx="3">
                  <c:v>2.4748199999999998</c:v>
                </c:pt>
                <c:pt idx="4">
                  <c:v>3.73767</c:v>
                </c:pt>
                <c:pt idx="5">
                  <c:v>0.93979999999999997</c:v>
                </c:pt>
                <c:pt idx="6">
                  <c:v>5.7294900000000002</c:v>
                </c:pt>
                <c:pt idx="7">
                  <c:v>3.7854000000000001</c:v>
                </c:pt>
                <c:pt idx="8">
                  <c:v>1.25515</c:v>
                </c:pt>
                <c:pt idx="9">
                  <c:v>2.899</c:v>
                </c:pt>
                <c:pt idx="10">
                  <c:v>1.4928999999999999</c:v>
                </c:pt>
                <c:pt idx="11">
                  <c:v>2.1276000000000002</c:v>
                </c:pt>
              </c:numCache>
            </c:numRef>
          </c:val>
        </c:ser>
        <c:dLbls>
          <c:showVal val="1"/>
        </c:dLbls>
        <c:marker val="1"/>
        <c:axId val="62197120"/>
        <c:axId val="62207104"/>
      </c:lineChart>
      <c:catAx>
        <c:axId val="62197120"/>
        <c:scaling>
          <c:orientation val="minMax"/>
        </c:scaling>
        <c:axPos val="b"/>
        <c:majorTickMark val="none"/>
        <c:tickLblPos val="nextTo"/>
        <c:crossAx val="62207104"/>
        <c:crosses val="autoZero"/>
        <c:auto val="1"/>
        <c:lblAlgn val="ctr"/>
        <c:lblOffset val="100"/>
      </c:catAx>
      <c:valAx>
        <c:axId val="62207104"/>
        <c:scaling>
          <c:orientation val="minMax"/>
        </c:scaling>
        <c:delete val="1"/>
        <c:axPos val="l"/>
        <c:numFmt formatCode="0%" sourceLinked="1"/>
        <c:tickLblPos val="nextTo"/>
        <c:crossAx val="6219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Statement'!$B$26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Statement'!$B$27:$B$31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Statement'!$C$26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Statement'!$C$27:$C$31</c:f>
              <c:numCache>
                <c:formatCode>General</c:formatCode>
                <c:ptCount val="5"/>
                <c:pt idx="0">
                  <c:v>37854</c:v>
                </c:pt>
                <c:pt idx="1">
                  <c:v>59215</c:v>
                </c:pt>
                <c:pt idx="2">
                  <c:v>130800</c:v>
                </c:pt>
                <c:pt idx="3">
                  <c:v>78790</c:v>
                </c:pt>
                <c:pt idx="4">
                  <c:v>106610</c:v>
                </c:pt>
              </c:numCache>
            </c:numRef>
          </c:val>
        </c:ser>
        <c:shape val="cylinder"/>
        <c:axId val="62248448"/>
        <c:axId val="62249984"/>
        <c:axId val="0"/>
      </c:bar3DChart>
      <c:catAx>
        <c:axId val="62248448"/>
        <c:scaling>
          <c:orientation val="minMax"/>
        </c:scaling>
        <c:axPos val="b"/>
        <c:tickLblPos val="nextTo"/>
        <c:crossAx val="62249984"/>
        <c:crosses val="autoZero"/>
        <c:auto val="1"/>
        <c:lblAlgn val="ctr"/>
        <c:lblOffset val="100"/>
      </c:catAx>
      <c:valAx>
        <c:axId val="62249984"/>
        <c:scaling>
          <c:orientation val="minMax"/>
        </c:scaling>
        <c:axPos val="l"/>
        <c:majorGridlines/>
        <c:numFmt formatCode="#,##0" sourceLinked="1"/>
        <c:tickLblPos val="nextTo"/>
        <c:crossAx val="6224844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4.1558441558441593E-2"/>
          <c:y val="0.26341147448840596"/>
          <c:w val="0.94285714285714251"/>
          <c:h val="0.58249018801827757"/>
        </c:manualLayout>
      </c:layout>
      <c:lineChart>
        <c:grouping val="stacked"/>
        <c:ser>
          <c:idx val="0"/>
          <c:order val="0"/>
          <c:tx>
            <c:strRef>
              <c:f>'ROI Statement'!$D$26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Statement'!$A$27:$A$31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Statement'!$D$27:$D$31</c:f>
              <c:numCache>
                <c:formatCode>0%</c:formatCode>
                <c:ptCount val="5"/>
                <c:pt idx="0">
                  <c:v>0.37853999999999999</c:v>
                </c:pt>
                <c:pt idx="1">
                  <c:v>0.59214999999999995</c:v>
                </c:pt>
                <c:pt idx="2">
                  <c:v>1.3080000000000001</c:v>
                </c:pt>
                <c:pt idx="3">
                  <c:v>0.78790000000000004</c:v>
                </c:pt>
              </c:numCache>
            </c:numRef>
          </c:val>
        </c:ser>
        <c:dLbls>
          <c:showVal val="1"/>
        </c:dLbls>
        <c:marker val="1"/>
        <c:axId val="62257792"/>
        <c:axId val="62263680"/>
      </c:lineChart>
      <c:catAx>
        <c:axId val="62257792"/>
        <c:scaling>
          <c:orientation val="minMax"/>
        </c:scaling>
        <c:axPos val="b"/>
        <c:majorTickMark val="none"/>
        <c:tickLblPos val="nextTo"/>
        <c:crossAx val="62263680"/>
        <c:crosses val="autoZero"/>
        <c:auto val="1"/>
        <c:lblAlgn val="ctr"/>
        <c:lblOffset val="100"/>
      </c:catAx>
      <c:valAx>
        <c:axId val="62263680"/>
        <c:scaling>
          <c:orientation val="minMax"/>
        </c:scaling>
        <c:delete val="1"/>
        <c:axPos val="l"/>
        <c:numFmt formatCode="0%" sourceLinked="1"/>
        <c:tickLblPos val="nextTo"/>
        <c:crossAx val="62257792"/>
        <c:crosses val="autoZero"/>
        <c:crossBetween val="between"/>
      </c:valAx>
    </c:plotArea>
    <c:plotVisOnly val="1"/>
    <c:dispBlanksAs val="zero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9582094351371063"/>
          <c:y val="0"/>
        </c:manualLayout>
      </c:layout>
    </c:title>
    <c:plotArea>
      <c:layout>
        <c:manualLayout>
          <c:layoutTarget val="inner"/>
          <c:xMode val="edge"/>
          <c:yMode val="edge"/>
          <c:x val="3.8297859508172404E-2"/>
          <c:y val="0.35471848520861543"/>
          <c:w val="0.9063830100911342"/>
          <c:h val="0.37079544380816509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0.76</c:v>
                </c:pt>
                <c:pt idx="1">
                  <c:v>0.64</c:v>
                </c:pt>
                <c:pt idx="2">
                  <c:v>0.81</c:v>
                </c:pt>
                <c:pt idx="3">
                  <c:v>0.7</c:v>
                </c:pt>
                <c:pt idx="4">
                  <c:v>0.72</c:v>
                </c:pt>
              </c:numCache>
            </c:numRef>
          </c:val>
        </c:ser>
        <c:dLbls>
          <c:showVal val="1"/>
        </c:dLbls>
        <c:overlap val="-25"/>
        <c:axId val="62316544"/>
        <c:axId val="62318080"/>
      </c:barChart>
      <c:catAx>
        <c:axId val="62316544"/>
        <c:scaling>
          <c:orientation val="minMax"/>
        </c:scaling>
        <c:axPos val="b"/>
        <c:majorTickMark val="none"/>
        <c:tickLblPos val="nextTo"/>
        <c:crossAx val="62318080"/>
        <c:crosses val="autoZero"/>
        <c:auto val="1"/>
        <c:lblAlgn val="ctr"/>
        <c:lblOffset val="100"/>
      </c:catAx>
      <c:valAx>
        <c:axId val="62318080"/>
        <c:scaling>
          <c:orientation val="minMax"/>
        </c:scaling>
        <c:delete val="1"/>
        <c:axPos val="l"/>
        <c:numFmt formatCode="0%" sourceLinked="1"/>
        <c:tickLblPos val="nextTo"/>
        <c:crossAx val="62316544"/>
        <c:crosses val="autoZero"/>
        <c:crossBetween val="between"/>
      </c:valAx>
    </c:plotArea>
    <c:plotVisOnly val="1"/>
    <c:dispBlanksAs val="gap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22412</xdr:colOff>
      <xdr:row>6</xdr:row>
      <xdr:rowOff>9524</xdr:rowOff>
    </xdr:to>
    <xdr:sp macro="" textlink="">
      <xdr:nvSpPr>
        <xdr:cNvPr id="2" name="TextBox 1"/>
        <xdr:cNvSpPr txBox="1"/>
      </xdr:nvSpPr>
      <xdr:spPr>
        <a:xfrm>
          <a:off x="0" y="0"/>
          <a:ext cx="9718862" cy="98107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	     PREMIUM STOCK FUTRES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894292</xdr:colOff>
      <xdr:row>5</xdr:row>
      <xdr:rowOff>104775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09925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89959</xdr:colOff>
      <xdr:row>14</xdr:row>
      <xdr:rowOff>105834</xdr:rowOff>
    </xdr:from>
    <xdr:to>
      <xdr:col>5</xdr:col>
      <xdr:colOff>128059</xdr:colOff>
      <xdr:row>23</xdr:row>
      <xdr:rowOff>105834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394757</xdr:colOff>
      <xdr:row>14</xdr:row>
      <xdr:rowOff>105833</xdr:rowOff>
    </xdr:from>
    <xdr:to>
      <xdr:col>15</xdr:col>
      <xdr:colOff>156633</xdr:colOff>
      <xdr:row>23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201083</xdr:rowOff>
    </xdr:from>
    <xdr:to>
      <xdr:col>3</xdr:col>
      <xdr:colOff>825500</xdr:colOff>
      <xdr:row>41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306918</xdr:colOff>
      <xdr:row>31</xdr:row>
      <xdr:rowOff>190500</xdr:rowOff>
    </xdr:from>
    <xdr:to>
      <xdr:col>11</xdr:col>
      <xdr:colOff>582084</xdr:colOff>
      <xdr:row>41</xdr:row>
      <xdr:rowOff>21167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349248</xdr:colOff>
      <xdr:row>5</xdr:row>
      <xdr:rowOff>10583</xdr:rowOff>
    </xdr:from>
    <xdr:to>
      <xdr:col>13</xdr:col>
      <xdr:colOff>264583</xdr:colOff>
      <xdr:row>11</xdr:row>
      <xdr:rowOff>52917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40"/>
  <sheetViews>
    <sheetView tabSelected="1" zoomScale="90" zoomScaleNormal="90" workbookViewId="0">
      <selection activeCell="A12" sqref="A12"/>
    </sheetView>
  </sheetViews>
  <sheetFormatPr defaultRowHeight="12.75"/>
  <cols>
    <col min="1" max="1" width="17.5703125" customWidth="1"/>
    <col min="2" max="2" width="17.140625" bestFit="1" customWidth="1"/>
    <col min="3" max="3" width="15.140625" bestFit="1" customWidth="1"/>
    <col min="4" max="4" width="9.85546875" bestFit="1" customWidth="1"/>
    <col min="5" max="5" width="22.42578125" bestFit="1" customWidth="1"/>
    <col min="6" max="6" width="12.7109375" bestFit="1" customWidth="1"/>
    <col min="7" max="7" width="21.85546875" bestFit="1" customWidth="1"/>
    <col min="8" max="8" width="17.140625" bestFit="1" customWidth="1"/>
    <col min="9" max="9" width="22.42578125" bestFit="1" customWidth="1"/>
    <col min="10" max="10" width="14.28515625" bestFit="1" customWidth="1"/>
    <col min="11" max="11" width="12.42578125" bestFit="1" customWidth="1"/>
  </cols>
  <sheetData>
    <row r="6" spans="1:10" s="261" customFormat="1"/>
    <row r="7" spans="1:10">
      <c r="A7" s="365"/>
      <c r="B7" s="366"/>
      <c r="C7" s="365"/>
      <c r="D7" s="365"/>
      <c r="E7" s="365"/>
      <c r="F7" s="365"/>
      <c r="G7" s="365"/>
      <c r="H7" s="365"/>
      <c r="I7" s="365"/>
      <c r="J7" s="367" t="s">
        <v>0</v>
      </c>
    </row>
    <row r="8" spans="1:10">
      <c r="A8" s="366" t="s">
        <v>1</v>
      </c>
      <c r="B8" s="366" t="s">
        <v>2</v>
      </c>
      <c r="C8" s="366" t="s">
        <v>3</v>
      </c>
      <c r="D8" s="366" t="s">
        <v>4</v>
      </c>
      <c r="E8" s="366" t="s">
        <v>5</v>
      </c>
      <c r="F8" s="366" t="s">
        <v>6</v>
      </c>
      <c r="G8" s="366" t="s">
        <v>7</v>
      </c>
      <c r="H8" s="366" t="s">
        <v>8</v>
      </c>
      <c r="I8" s="366" t="s">
        <v>9</v>
      </c>
      <c r="J8" s="367"/>
    </row>
    <row r="9" spans="1:10">
      <c r="A9" s="366"/>
      <c r="B9" s="366" t="s">
        <v>10</v>
      </c>
      <c r="C9" s="366"/>
      <c r="D9" s="366"/>
      <c r="E9" s="366"/>
      <c r="F9" s="366"/>
      <c r="G9" s="366"/>
      <c r="H9" s="366"/>
      <c r="I9" s="366"/>
      <c r="J9" s="367" t="s">
        <v>11</v>
      </c>
    </row>
    <row r="10" spans="1:10" ht="15.75">
      <c r="A10" s="359" t="s">
        <v>277</v>
      </c>
      <c r="B10" s="359"/>
      <c r="C10" s="359"/>
      <c r="D10" s="359"/>
      <c r="E10" s="359"/>
      <c r="F10" s="359"/>
      <c r="G10" s="359"/>
      <c r="H10" s="359"/>
      <c r="I10" s="359"/>
      <c r="J10" s="359"/>
    </row>
    <row r="12" spans="1:10" s="261" customFormat="1" ht="14.25">
      <c r="A12" s="360">
        <v>43749</v>
      </c>
      <c r="B12" s="361" t="s">
        <v>57</v>
      </c>
      <c r="C12" s="362">
        <v>12000</v>
      </c>
      <c r="D12" s="362" t="s">
        <v>15</v>
      </c>
      <c r="E12" s="363">
        <v>141</v>
      </c>
      <c r="F12" s="363">
        <v>141.75</v>
      </c>
      <c r="G12" s="363">
        <v>0</v>
      </c>
      <c r="H12" s="364">
        <f t="shared" ref="H12" si="0">SUM(F12-E12)*C12</f>
        <v>9000</v>
      </c>
      <c r="I12" s="379">
        <v>0</v>
      </c>
      <c r="J12" s="388">
        <f t="shared" ref="J12" si="1">SUM(H12:I12)</f>
        <v>9000</v>
      </c>
    </row>
    <row r="13" spans="1:10" s="261" customFormat="1" ht="14.25">
      <c r="A13" s="360">
        <v>43748</v>
      </c>
      <c r="B13" s="361" t="s">
        <v>341</v>
      </c>
      <c r="C13" s="362">
        <v>2200</v>
      </c>
      <c r="D13" s="362" t="s">
        <v>15</v>
      </c>
      <c r="E13" s="363">
        <v>612</v>
      </c>
      <c r="F13" s="363">
        <v>616</v>
      </c>
      <c r="G13" s="363">
        <v>0</v>
      </c>
      <c r="H13" s="364">
        <f t="shared" ref="H13" si="2">SUM(F13-E13)*C13</f>
        <v>8800</v>
      </c>
      <c r="I13" s="379">
        <v>0</v>
      </c>
      <c r="J13" s="388">
        <f t="shared" ref="J13" si="3">SUM(H13:I13)</f>
        <v>8800</v>
      </c>
    </row>
    <row r="14" spans="1:10" s="261" customFormat="1" ht="14.25">
      <c r="A14" s="360">
        <v>43747</v>
      </c>
      <c r="B14" s="361" t="s">
        <v>347</v>
      </c>
      <c r="C14" s="362">
        <v>1100</v>
      </c>
      <c r="D14" s="362" t="s">
        <v>15</v>
      </c>
      <c r="E14" s="363">
        <v>1565</v>
      </c>
      <c r="F14" s="363">
        <v>1575</v>
      </c>
      <c r="G14" s="363">
        <v>1585</v>
      </c>
      <c r="H14" s="364">
        <f t="shared" ref="H14" si="4">SUM(F14-E14)*C14</f>
        <v>11000</v>
      </c>
      <c r="I14" s="379">
        <f>SUM(G14-F14)*C14</f>
        <v>11000</v>
      </c>
      <c r="J14" s="388">
        <f t="shared" ref="J14" si="5">SUM(H14:I14)</f>
        <v>22000</v>
      </c>
    </row>
    <row r="15" spans="1:10" s="261" customFormat="1" ht="14.25">
      <c r="A15" s="360">
        <v>43747</v>
      </c>
      <c r="B15" s="361" t="s">
        <v>57</v>
      </c>
      <c r="C15" s="362">
        <v>12000</v>
      </c>
      <c r="D15" s="362" t="s">
        <v>15</v>
      </c>
      <c r="E15" s="363">
        <v>136</v>
      </c>
      <c r="F15" s="363">
        <v>136.5</v>
      </c>
      <c r="G15" s="363">
        <v>137.5</v>
      </c>
      <c r="H15" s="364">
        <f t="shared" ref="H15" si="6">SUM(F15-E15)*C15</f>
        <v>6000</v>
      </c>
      <c r="I15" s="379">
        <f>SUM(G15-F15)*C15</f>
        <v>12000</v>
      </c>
      <c r="J15" s="388">
        <f t="shared" ref="J15" si="7">SUM(H15:I15)</f>
        <v>18000</v>
      </c>
    </row>
    <row r="16" spans="1:10" s="261" customFormat="1" ht="14.25">
      <c r="A16" s="360">
        <v>43742</v>
      </c>
      <c r="B16" s="361" t="s">
        <v>302</v>
      </c>
      <c r="C16" s="362">
        <v>4000</v>
      </c>
      <c r="D16" s="362" t="s">
        <v>15</v>
      </c>
      <c r="E16" s="363">
        <v>185</v>
      </c>
      <c r="F16" s="363">
        <v>182</v>
      </c>
      <c r="G16" s="363">
        <v>0</v>
      </c>
      <c r="H16" s="364">
        <f t="shared" ref="H16" si="8">SUM(F16-E16)*C16</f>
        <v>-12000</v>
      </c>
      <c r="I16" s="379">
        <v>0</v>
      </c>
      <c r="J16" s="388">
        <f t="shared" ref="J16" si="9">SUM(H16:I16)</f>
        <v>-12000</v>
      </c>
    </row>
    <row r="17" spans="1:10" s="261" customFormat="1" ht="14.25">
      <c r="A17" s="360">
        <v>43742</v>
      </c>
      <c r="B17" s="361" t="s">
        <v>284</v>
      </c>
      <c r="C17" s="362">
        <v>8000</v>
      </c>
      <c r="D17" s="362" t="s">
        <v>13</v>
      </c>
      <c r="E17" s="363">
        <v>141</v>
      </c>
      <c r="F17" s="363">
        <v>142.1</v>
      </c>
      <c r="G17" s="363">
        <v>0</v>
      </c>
      <c r="H17" s="364">
        <f>SUM(E17-F17)*C17</f>
        <v>-8799.9999999999545</v>
      </c>
      <c r="I17" s="379">
        <v>0</v>
      </c>
      <c r="J17" s="388">
        <f t="shared" ref="J17" si="10">SUM(H17:I17)</f>
        <v>-8799.9999999999545</v>
      </c>
    </row>
    <row r="18" spans="1:10" s="261" customFormat="1" ht="14.25">
      <c r="A18" s="360">
        <v>43741</v>
      </c>
      <c r="B18" s="361" t="s">
        <v>341</v>
      </c>
      <c r="C18" s="362">
        <v>2200</v>
      </c>
      <c r="D18" s="362" t="s">
        <v>15</v>
      </c>
      <c r="E18" s="363">
        <v>605</v>
      </c>
      <c r="F18" s="363">
        <v>610</v>
      </c>
      <c r="G18" s="363">
        <v>615</v>
      </c>
      <c r="H18" s="364">
        <f t="shared" ref="H18" si="11">SUM(F18-E18)*C18</f>
        <v>11000</v>
      </c>
      <c r="I18" s="379">
        <v>0</v>
      </c>
      <c r="J18" s="388">
        <f t="shared" ref="J18" si="12">SUM(H18:I18)</f>
        <v>11000</v>
      </c>
    </row>
    <row r="19" spans="1:10" s="261" customFormat="1" ht="14.25">
      <c r="A19" s="360">
        <v>43741</v>
      </c>
      <c r="B19" s="361" t="s">
        <v>299</v>
      </c>
      <c r="C19" s="362">
        <v>2400</v>
      </c>
      <c r="D19" s="362" t="s">
        <v>15</v>
      </c>
      <c r="E19" s="363">
        <v>722</v>
      </c>
      <c r="F19" s="363">
        <v>718</v>
      </c>
      <c r="G19" s="363">
        <v>615</v>
      </c>
      <c r="H19" s="364">
        <f t="shared" ref="H19" si="13">SUM(F19-E19)*C19</f>
        <v>-9600</v>
      </c>
      <c r="I19" s="379">
        <v>0</v>
      </c>
      <c r="J19" s="388">
        <f t="shared" ref="J19" si="14">SUM(H19:I19)</f>
        <v>-9600</v>
      </c>
    </row>
    <row r="20" spans="1:10" s="261" customFormat="1" ht="14.25">
      <c r="A20" s="360">
        <v>43739</v>
      </c>
      <c r="B20" s="361" t="s">
        <v>347</v>
      </c>
      <c r="C20" s="362">
        <v>1200</v>
      </c>
      <c r="D20" s="362" t="s">
        <v>15</v>
      </c>
      <c r="E20" s="363">
        <v>1555</v>
      </c>
      <c r="F20" s="363">
        <v>1563</v>
      </c>
      <c r="G20" s="363">
        <v>0</v>
      </c>
      <c r="H20" s="364">
        <f t="shared" ref="H20" si="15">SUM(F20-E20)*C20</f>
        <v>9600</v>
      </c>
      <c r="I20" s="379">
        <v>0</v>
      </c>
      <c r="J20" s="388">
        <f t="shared" ref="J20" si="16">SUM(H20:I20)</f>
        <v>9600</v>
      </c>
    </row>
    <row r="21" spans="1:10" s="261" customFormat="1" ht="14.25">
      <c r="A21" s="390"/>
      <c r="B21" s="390"/>
      <c r="C21" s="390"/>
      <c r="D21" s="390"/>
      <c r="E21" s="390"/>
      <c r="F21" s="390"/>
      <c r="G21" s="419" t="s">
        <v>282</v>
      </c>
      <c r="H21" s="391">
        <f>SUM(H12:H20)</f>
        <v>25000.000000000044</v>
      </c>
      <c r="I21" s="419" t="s">
        <v>328</v>
      </c>
      <c r="J21" s="391">
        <f>SUM(J12:J20)</f>
        <v>48000.000000000044</v>
      </c>
    </row>
    <row r="22" spans="1:10" s="261" customFormat="1" ht="14.25">
      <c r="A22" s="392">
        <v>43709</v>
      </c>
      <c r="B22" s="389"/>
      <c r="C22" s="389"/>
      <c r="D22" s="389"/>
      <c r="E22" s="389"/>
      <c r="F22" s="389"/>
      <c r="G22" s="389"/>
      <c r="H22" s="389"/>
      <c r="I22" s="389"/>
      <c r="J22" s="389"/>
    </row>
    <row r="23" spans="1:10" s="261" customFormat="1" ht="14.25">
      <c r="A23" s="393" t="s">
        <v>303</v>
      </c>
      <c r="B23" s="394" t="s">
        <v>304</v>
      </c>
      <c r="C23" s="380" t="s">
        <v>305</v>
      </c>
      <c r="D23" s="395" t="s">
        <v>306</v>
      </c>
      <c r="E23" s="395" t="s">
        <v>307</v>
      </c>
      <c r="F23" s="380" t="s">
        <v>296</v>
      </c>
      <c r="G23" s="389"/>
      <c r="H23" s="389"/>
      <c r="I23" s="389"/>
      <c r="J23" s="389"/>
    </row>
    <row r="24" spans="1:10" s="261" customFormat="1" ht="14.25">
      <c r="A24" s="396" t="s">
        <v>343</v>
      </c>
      <c r="B24" s="382">
        <v>5</v>
      </c>
      <c r="C24" s="383">
        <f>SUM(A24-B24)</f>
        <v>20</v>
      </c>
      <c r="D24" s="397">
        <v>7</v>
      </c>
      <c r="E24" s="383">
        <f>SUM(C24-D24)</f>
        <v>13</v>
      </c>
      <c r="F24" s="383">
        <f>E24*100/C24</f>
        <v>65</v>
      </c>
      <c r="G24" s="389"/>
      <c r="H24" s="389"/>
      <c r="I24" s="389"/>
      <c r="J24" s="389"/>
    </row>
    <row r="25" spans="1:10" s="261" customFormat="1" ht="14.25">
      <c r="A25" s="398"/>
      <c r="B25" s="399"/>
      <c r="C25" s="399"/>
      <c r="D25" s="400"/>
      <c r="E25" s="400"/>
      <c r="F25" s="401">
        <v>43709</v>
      </c>
      <c r="G25" s="399"/>
      <c r="H25" s="399"/>
      <c r="I25" s="402"/>
      <c r="J25" s="402"/>
    </row>
    <row r="26" spans="1:10" s="261" customFormat="1"/>
    <row r="27" spans="1:10" s="261" customFormat="1" ht="14.25">
      <c r="A27" s="360">
        <v>43738</v>
      </c>
      <c r="B27" s="361" t="s">
        <v>228</v>
      </c>
      <c r="C27" s="362">
        <v>12000</v>
      </c>
      <c r="D27" s="362" t="s">
        <v>13</v>
      </c>
      <c r="E27" s="363">
        <v>124</v>
      </c>
      <c r="F27" s="363">
        <v>125</v>
      </c>
      <c r="G27" s="363">
        <v>0</v>
      </c>
      <c r="H27" s="364">
        <f>SUM(E27-F27)*C27</f>
        <v>-12000</v>
      </c>
      <c r="I27" s="379">
        <v>0</v>
      </c>
      <c r="J27" s="388">
        <f t="shared" ref="J27" si="17">SUM(H27:I27)</f>
        <v>-12000</v>
      </c>
    </row>
    <row r="28" spans="1:10" s="261" customFormat="1" ht="14.25">
      <c r="A28" s="360">
        <v>43735</v>
      </c>
      <c r="B28" s="361" t="s">
        <v>346</v>
      </c>
      <c r="C28" s="362">
        <v>1000</v>
      </c>
      <c r="D28" s="362" t="s">
        <v>15</v>
      </c>
      <c r="E28" s="363">
        <v>1306</v>
      </c>
      <c r="F28" s="363">
        <v>1314</v>
      </c>
      <c r="G28" s="363">
        <v>1324</v>
      </c>
      <c r="H28" s="364">
        <f t="shared" ref="H28" si="18">SUM(F28-E28)*C28</f>
        <v>8000</v>
      </c>
      <c r="I28" s="379">
        <f>SUM(G28-F28)*C28</f>
        <v>10000</v>
      </c>
      <c r="J28" s="388">
        <f t="shared" ref="J28" si="19">SUM(H28:I28)</f>
        <v>18000</v>
      </c>
    </row>
    <row r="29" spans="1:10" s="261" customFormat="1" ht="14.25">
      <c r="A29" s="360">
        <v>43734</v>
      </c>
      <c r="B29" s="361" t="s">
        <v>327</v>
      </c>
      <c r="C29" s="362">
        <v>800</v>
      </c>
      <c r="D29" s="362" t="s">
        <v>15</v>
      </c>
      <c r="E29" s="363">
        <v>1550</v>
      </c>
      <c r="F29" s="363">
        <v>1538</v>
      </c>
      <c r="G29" s="363">
        <v>0</v>
      </c>
      <c r="H29" s="364">
        <f t="shared" ref="H29" si="20">SUM(F29-E29)*C29</f>
        <v>-9600</v>
      </c>
      <c r="I29" s="379">
        <v>0</v>
      </c>
      <c r="J29" s="388">
        <f t="shared" ref="J29" si="21">SUM(H29:I29)</f>
        <v>-9600</v>
      </c>
    </row>
    <row r="30" spans="1:10" s="261" customFormat="1" ht="14.25">
      <c r="A30" s="360">
        <v>43734</v>
      </c>
      <c r="B30" s="361" t="s">
        <v>39</v>
      </c>
      <c r="C30" s="362">
        <v>500</v>
      </c>
      <c r="D30" s="362" t="s">
        <v>15</v>
      </c>
      <c r="E30" s="363">
        <v>4003</v>
      </c>
      <c r="F30" s="363">
        <v>3980</v>
      </c>
      <c r="G30" s="363">
        <v>0</v>
      </c>
      <c r="H30" s="364">
        <f t="shared" ref="H30" si="22">SUM(F30-E30)*C30</f>
        <v>-11500</v>
      </c>
      <c r="I30" s="379">
        <v>0</v>
      </c>
      <c r="J30" s="388">
        <f t="shared" ref="J30" si="23">SUM(H30:I30)</f>
        <v>-11500</v>
      </c>
    </row>
    <row r="31" spans="1:10" s="261" customFormat="1" ht="14.25">
      <c r="A31" s="360">
        <v>43733</v>
      </c>
      <c r="B31" s="361" t="s">
        <v>345</v>
      </c>
      <c r="C31" s="362">
        <v>1600</v>
      </c>
      <c r="D31" s="362" t="s">
        <v>15</v>
      </c>
      <c r="E31" s="363">
        <v>596</v>
      </c>
      <c r="F31" s="363">
        <v>600.5</v>
      </c>
      <c r="G31" s="363">
        <v>0</v>
      </c>
      <c r="H31" s="364">
        <f t="shared" ref="H31" si="24">SUM(F31-E31)*C31</f>
        <v>7200</v>
      </c>
      <c r="I31" s="379">
        <v>0</v>
      </c>
      <c r="J31" s="388">
        <f t="shared" ref="J31" si="25">SUM(H31:I31)</f>
        <v>7200</v>
      </c>
    </row>
    <row r="32" spans="1:10" s="261" customFormat="1" ht="14.25">
      <c r="A32" s="360">
        <v>43732</v>
      </c>
      <c r="B32" s="361" t="s">
        <v>102</v>
      </c>
      <c r="C32" s="362">
        <v>8000</v>
      </c>
      <c r="D32" s="362" t="s">
        <v>15</v>
      </c>
      <c r="E32" s="363">
        <v>104</v>
      </c>
      <c r="F32" s="363">
        <v>102.9</v>
      </c>
      <c r="G32" s="363">
        <v>0</v>
      </c>
      <c r="H32" s="364">
        <f t="shared" ref="H32" si="26">SUM(F32-E32)*C32</f>
        <v>-8799.9999999999545</v>
      </c>
      <c r="I32" s="379">
        <v>0</v>
      </c>
      <c r="J32" s="388">
        <f t="shared" ref="J32" si="27">SUM(H32:I32)</f>
        <v>-8799.9999999999545</v>
      </c>
    </row>
    <row r="33" spans="1:10" s="261" customFormat="1" ht="14.25">
      <c r="A33" s="360">
        <v>43731</v>
      </c>
      <c r="B33" s="361" t="s">
        <v>262</v>
      </c>
      <c r="C33" s="362">
        <v>800</v>
      </c>
      <c r="D33" s="362" t="s">
        <v>15</v>
      </c>
      <c r="E33" s="363">
        <v>1822</v>
      </c>
      <c r="F33" s="363">
        <v>1832</v>
      </c>
      <c r="G33" s="363">
        <v>1842</v>
      </c>
      <c r="H33" s="364">
        <f t="shared" ref="H33:H35" si="28">SUM(F33-E33)*C33</f>
        <v>8000</v>
      </c>
      <c r="I33" s="379">
        <f>SUM(G33-F33)*C33</f>
        <v>8000</v>
      </c>
      <c r="J33" s="388">
        <f t="shared" ref="J33" si="29">SUM(H33:I33)</f>
        <v>16000</v>
      </c>
    </row>
    <row r="34" spans="1:10" s="261" customFormat="1" ht="14.25">
      <c r="A34" s="360">
        <v>43728</v>
      </c>
      <c r="B34" s="361" t="s">
        <v>327</v>
      </c>
      <c r="C34" s="362">
        <v>800</v>
      </c>
      <c r="D34" s="362" t="s">
        <v>13</v>
      </c>
      <c r="E34" s="363">
        <v>1280</v>
      </c>
      <c r="F34" s="363">
        <v>1290</v>
      </c>
      <c r="G34" s="363">
        <v>0</v>
      </c>
      <c r="H34" s="364">
        <f>SUM(E34-F34)*C34</f>
        <v>-8000</v>
      </c>
      <c r="I34" s="379">
        <v>0</v>
      </c>
      <c r="J34" s="388">
        <f t="shared" ref="J34" si="30">SUM(H34:I34)</f>
        <v>-8000</v>
      </c>
    </row>
    <row r="35" spans="1:10" s="261" customFormat="1" ht="14.25">
      <c r="A35" s="360">
        <v>43728</v>
      </c>
      <c r="B35" s="361" t="s">
        <v>341</v>
      </c>
      <c r="C35" s="362">
        <v>2200</v>
      </c>
      <c r="D35" s="362" t="s">
        <v>15</v>
      </c>
      <c r="E35" s="363">
        <v>520</v>
      </c>
      <c r="F35" s="363">
        <v>522</v>
      </c>
      <c r="G35" s="363">
        <v>524</v>
      </c>
      <c r="H35" s="364">
        <f t="shared" si="28"/>
        <v>4400</v>
      </c>
      <c r="I35" s="379">
        <f>SUM(G35-F35)*C35</f>
        <v>4400</v>
      </c>
      <c r="J35" s="388">
        <f t="shared" ref="J35" si="31">SUM(H35:I35)</f>
        <v>8800</v>
      </c>
    </row>
    <row r="36" spans="1:10" s="261" customFormat="1" ht="14.25">
      <c r="A36" s="360">
        <v>43728</v>
      </c>
      <c r="B36" s="361" t="s">
        <v>32</v>
      </c>
      <c r="C36" s="362">
        <v>4000</v>
      </c>
      <c r="D36" s="362" t="s">
        <v>15</v>
      </c>
      <c r="E36" s="363">
        <v>233</v>
      </c>
      <c r="F36" s="363">
        <v>235</v>
      </c>
      <c r="G36" s="363">
        <v>237</v>
      </c>
      <c r="H36" s="364">
        <f t="shared" ref="H36" si="32">SUM(F36-E36)*C36</f>
        <v>8000</v>
      </c>
      <c r="I36" s="379">
        <f>SUM(G36-F36)*C36</f>
        <v>8000</v>
      </c>
      <c r="J36" s="388">
        <f t="shared" ref="J36" si="33">SUM(H36:I36)</f>
        <v>16000</v>
      </c>
    </row>
    <row r="37" spans="1:10" s="261" customFormat="1" ht="14.25">
      <c r="A37" s="360">
        <v>43727</v>
      </c>
      <c r="B37" s="361" t="s">
        <v>344</v>
      </c>
      <c r="C37" s="362">
        <v>1400</v>
      </c>
      <c r="D37" s="362" t="s">
        <v>15</v>
      </c>
      <c r="E37" s="363">
        <v>1329.5</v>
      </c>
      <c r="F37" s="363">
        <v>1335.5</v>
      </c>
      <c r="G37" s="363">
        <v>1340</v>
      </c>
      <c r="H37" s="364">
        <f t="shared" ref="H37" si="34">SUM(F37-E37)*C37</f>
        <v>8400</v>
      </c>
      <c r="I37" s="379">
        <f>SUM(G37-F37)*C37</f>
        <v>6300</v>
      </c>
      <c r="J37" s="388">
        <f t="shared" ref="J37" si="35">SUM(H37:I37)</f>
        <v>14700</v>
      </c>
    </row>
    <row r="38" spans="1:10" s="261" customFormat="1" ht="14.25">
      <c r="A38" s="360">
        <v>43727</v>
      </c>
      <c r="B38" s="361" t="s">
        <v>80</v>
      </c>
      <c r="C38" s="362">
        <v>6000</v>
      </c>
      <c r="D38" s="362" t="s">
        <v>13</v>
      </c>
      <c r="E38" s="363">
        <v>174.5</v>
      </c>
      <c r="F38" s="363">
        <v>174.5</v>
      </c>
      <c r="G38" s="363">
        <v>217.5</v>
      </c>
      <c r="H38" s="364">
        <f>SUM(E38-F38)*C38</f>
        <v>0</v>
      </c>
      <c r="I38" s="379">
        <v>0</v>
      </c>
      <c r="J38" s="388">
        <f t="shared" ref="J38" si="36">SUM(H38:I38)</f>
        <v>0</v>
      </c>
    </row>
    <row r="39" spans="1:10" s="261" customFormat="1" ht="14.25">
      <c r="A39" s="360">
        <v>43725</v>
      </c>
      <c r="B39" s="361" t="s">
        <v>32</v>
      </c>
      <c r="C39" s="362">
        <v>4000</v>
      </c>
      <c r="D39" s="362" t="s">
        <v>15</v>
      </c>
      <c r="E39" s="363">
        <v>221.5</v>
      </c>
      <c r="F39" s="363">
        <v>219.5</v>
      </c>
      <c r="G39" s="363">
        <v>217.5</v>
      </c>
      <c r="H39" s="364">
        <f>SUM(E39-F39)*C39</f>
        <v>8000</v>
      </c>
      <c r="I39" s="379">
        <f>SUM(F39-G39)*C39</f>
        <v>8000</v>
      </c>
      <c r="J39" s="388">
        <f t="shared" ref="J39" si="37">SUM(H39:I39)</f>
        <v>16000</v>
      </c>
    </row>
    <row r="40" spans="1:10" s="261" customFormat="1" ht="14.25">
      <c r="A40" s="360">
        <v>43725</v>
      </c>
      <c r="B40" s="361" t="s">
        <v>80</v>
      </c>
      <c r="C40" s="362">
        <v>6000</v>
      </c>
      <c r="D40" s="362" t="s">
        <v>13</v>
      </c>
      <c r="E40" s="363">
        <v>177.5</v>
      </c>
      <c r="F40" s="363">
        <v>178</v>
      </c>
      <c r="G40" s="363">
        <v>0</v>
      </c>
      <c r="H40" s="364">
        <f>SUM(E40-F40)*C40</f>
        <v>-3000</v>
      </c>
      <c r="I40" s="379"/>
      <c r="J40" s="388">
        <f t="shared" ref="J40" si="38">SUM(H40:I40)</f>
        <v>-3000</v>
      </c>
    </row>
    <row r="41" spans="1:10" s="261" customFormat="1" ht="14.25">
      <c r="A41" s="360">
        <v>43724</v>
      </c>
      <c r="B41" s="361" t="s">
        <v>280</v>
      </c>
      <c r="C41" s="362">
        <v>1200</v>
      </c>
      <c r="D41" s="362" t="s">
        <v>15</v>
      </c>
      <c r="E41" s="363">
        <v>1063.5</v>
      </c>
      <c r="F41" s="363">
        <v>1070</v>
      </c>
      <c r="G41" s="363">
        <v>0</v>
      </c>
      <c r="H41" s="364">
        <f t="shared" ref="H41" si="39">SUM(F41-E41)*C41</f>
        <v>7800</v>
      </c>
      <c r="I41" s="379">
        <v>0</v>
      </c>
      <c r="J41" s="388">
        <f t="shared" ref="J41" si="40">SUM(H41:I41)</f>
        <v>7800</v>
      </c>
    </row>
    <row r="42" spans="1:10" s="261" customFormat="1" ht="14.25">
      <c r="A42" s="360">
        <v>43721</v>
      </c>
      <c r="B42" s="361" t="s">
        <v>342</v>
      </c>
      <c r="C42" s="362">
        <v>1400</v>
      </c>
      <c r="D42" s="362" t="s">
        <v>15</v>
      </c>
      <c r="E42" s="363">
        <v>1068</v>
      </c>
      <c r="F42" s="363">
        <v>1068</v>
      </c>
      <c r="G42" s="363">
        <v>0</v>
      </c>
      <c r="H42" s="364">
        <f t="shared" ref="H42" si="41">SUM(F42-E42)*C42</f>
        <v>0</v>
      </c>
      <c r="I42" s="379">
        <v>0</v>
      </c>
      <c r="J42" s="388">
        <f t="shared" ref="J42" si="42">SUM(H42:I42)</f>
        <v>0</v>
      </c>
    </row>
    <row r="43" spans="1:10" s="261" customFormat="1" ht="14.25">
      <c r="A43" s="360">
        <v>43721</v>
      </c>
      <c r="B43" s="361" t="s">
        <v>39</v>
      </c>
      <c r="C43" s="362">
        <v>500</v>
      </c>
      <c r="D43" s="362" t="s">
        <v>15</v>
      </c>
      <c r="E43" s="363">
        <v>3420</v>
      </c>
      <c r="F43" s="363">
        <v>3438</v>
      </c>
      <c r="G43" s="363">
        <v>0</v>
      </c>
      <c r="H43" s="364">
        <f t="shared" ref="H43" si="43">SUM(F43-E43)*C43</f>
        <v>9000</v>
      </c>
      <c r="I43" s="379">
        <v>0</v>
      </c>
      <c r="J43" s="388">
        <f t="shared" ref="J43" si="44">SUM(H43:I43)</f>
        <v>9000</v>
      </c>
    </row>
    <row r="44" spans="1:10" s="261" customFormat="1" ht="14.25">
      <c r="A44" s="360">
        <v>43720</v>
      </c>
      <c r="B44" s="361" t="s">
        <v>83</v>
      </c>
      <c r="C44" s="362">
        <v>800</v>
      </c>
      <c r="D44" s="362" t="s">
        <v>15</v>
      </c>
      <c r="E44" s="363">
        <v>1645</v>
      </c>
      <c r="F44" s="363">
        <v>1645</v>
      </c>
      <c r="G44" s="363">
        <v>0</v>
      </c>
      <c r="H44" s="364">
        <f t="shared" ref="H44" si="45">SUM(F44-E44)*C44</f>
        <v>0</v>
      </c>
      <c r="I44" s="379">
        <v>0</v>
      </c>
      <c r="J44" s="388">
        <f t="shared" ref="J44" si="46">SUM(H44:I44)</f>
        <v>0</v>
      </c>
    </row>
    <row r="45" spans="1:10" s="261" customFormat="1" ht="14.25">
      <c r="A45" s="360">
        <v>43719</v>
      </c>
      <c r="B45" s="361" t="s">
        <v>341</v>
      </c>
      <c r="C45" s="362">
        <v>2200</v>
      </c>
      <c r="D45" s="362" t="s">
        <v>15</v>
      </c>
      <c r="E45" s="363">
        <v>520</v>
      </c>
      <c r="F45" s="363">
        <v>524</v>
      </c>
      <c r="G45" s="363">
        <v>528</v>
      </c>
      <c r="H45" s="364">
        <f t="shared" ref="H45" si="47">SUM(F45-E45)*C45</f>
        <v>8800</v>
      </c>
      <c r="I45" s="379">
        <f>SUM(G45-F45)*C45</f>
        <v>8800</v>
      </c>
      <c r="J45" s="388">
        <f t="shared" ref="J45" si="48">SUM(H45:I45)</f>
        <v>17600</v>
      </c>
    </row>
    <row r="46" spans="1:10" s="261" customFormat="1" ht="14.25">
      <c r="A46" s="360">
        <v>43717</v>
      </c>
      <c r="B46" s="361" t="s">
        <v>284</v>
      </c>
      <c r="C46" s="362">
        <v>8000</v>
      </c>
      <c r="D46" s="362" t="s">
        <v>15</v>
      </c>
      <c r="E46" s="363">
        <v>139</v>
      </c>
      <c r="F46" s="363">
        <v>140</v>
      </c>
      <c r="G46" s="363">
        <v>141</v>
      </c>
      <c r="H46" s="364">
        <f t="shared" ref="H46" si="49">SUM(F46-E46)*C46</f>
        <v>8000</v>
      </c>
      <c r="I46" s="379">
        <f>SUM(G46-F46)*C46</f>
        <v>8000</v>
      </c>
      <c r="J46" s="388">
        <f t="shared" ref="J46" si="50">SUM(H46:I46)</f>
        <v>16000</v>
      </c>
    </row>
    <row r="47" spans="1:10" s="261" customFormat="1" ht="14.25">
      <c r="A47" s="360">
        <v>43714</v>
      </c>
      <c r="B47" s="361" t="s">
        <v>80</v>
      </c>
      <c r="C47" s="362">
        <v>6000</v>
      </c>
      <c r="D47" s="362" t="s">
        <v>15</v>
      </c>
      <c r="E47" s="363">
        <v>174</v>
      </c>
      <c r="F47" s="363">
        <v>174</v>
      </c>
      <c r="G47" s="363">
        <v>0</v>
      </c>
      <c r="H47" s="364">
        <f t="shared" ref="H47" si="51">SUM(F47-E47)*C47</f>
        <v>0</v>
      </c>
      <c r="I47" s="379">
        <v>0</v>
      </c>
      <c r="J47" s="388">
        <f t="shared" ref="J47" si="52">SUM(H47:I47)</f>
        <v>0</v>
      </c>
    </row>
    <row r="48" spans="1:10" s="261" customFormat="1" ht="14.25">
      <c r="A48" s="360">
        <v>43713</v>
      </c>
      <c r="B48" s="361" t="s">
        <v>98</v>
      </c>
      <c r="C48" s="362">
        <v>9200</v>
      </c>
      <c r="D48" s="362" t="s">
        <v>15</v>
      </c>
      <c r="E48" s="363">
        <v>108</v>
      </c>
      <c r="F48" s="363">
        <v>109</v>
      </c>
      <c r="G48" s="363">
        <v>0</v>
      </c>
      <c r="H48" s="364">
        <f t="shared" ref="H48" si="53">SUM(F48-E48)*C48</f>
        <v>9200</v>
      </c>
      <c r="I48" s="379">
        <v>0</v>
      </c>
      <c r="J48" s="388">
        <f t="shared" ref="J48" si="54">SUM(H48:I48)</f>
        <v>9200</v>
      </c>
    </row>
    <row r="49" spans="1:11" s="261" customFormat="1" ht="14.25">
      <c r="A49" s="360">
        <v>43712</v>
      </c>
      <c r="B49" s="361" t="s">
        <v>30</v>
      </c>
      <c r="C49" s="362">
        <v>2000</v>
      </c>
      <c r="D49" s="362" t="s">
        <v>13</v>
      </c>
      <c r="E49" s="363">
        <v>609</v>
      </c>
      <c r="F49" s="363">
        <v>610</v>
      </c>
      <c r="G49" s="363">
        <v>0</v>
      </c>
      <c r="H49" s="364">
        <f>SUM(E49-F49)*C49</f>
        <v>-2000</v>
      </c>
      <c r="I49" s="379">
        <v>0</v>
      </c>
      <c r="J49" s="388">
        <f t="shared" ref="J49" si="55">SUM(H49:I49)</f>
        <v>-2000</v>
      </c>
    </row>
    <row r="50" spans="1:11" s="261" customFormat="1" ht="14.25">
      <c r="A50" s="360">
        <v>43712</v>
      </c>
      <c r="B50" s="361" t="s">
        <v>133</v>
      </c>
      <c r="C50" s="362">
        <v>9000</v>
      </c>
      <c r="D50" s="362" t="s">
        <v>15</v>
      </c>
      <c r="E50" s="363">
        <v>93.65</v>
      </c>
      <c r="F50" s="363">
        <v>93.65</v>
      </c>
      <c r="G50" s="363">
        <v>0</v>
      </c>
      <c r="H50" s="364">
        <f t="shared" ref="H50" si="56">SUM(F50-E50)*C50</f>
        <v>0</v>
      </c>
      <c r="I50" s="379">
        <v>0</v>
      </c>
      <c r="J50" s="388">
        <f t="shared" ref="J50" si="57">SUM(H50:I50)</f>
        <v>0</v>
      </c>
      <c r="K50" s="389"/>
    </row>
    <row r="51" spans="1:11" s="261" customFormat="1" ht="14.25">
      <c r="A51" s="360">
        <v>43711</v>
      </c>
      <c r="B51" s="361" t="s">
        <v>297</v>
      </c>
      <c r="C51" s="362">
        <v>6400</v>
      </c>
      <c r="D51" s="362" t="s">
        <v>15</v>
      </c>
      <c r="E51" s="363">
        <v>255</v>
      </c>
      <c r="F51" s="363">
        <v>253.5</v>
      </c>
      <c r="G51" s="363">
        <v>0</v>
      </c>
      <c r="H51" s="364">
        <f t="shared" ref="H51" si="58">SUM(F51-E51)*C51</f>
        <v>-9600</v>
      </c>
      <c r="I51" s="379">
        <v>0</v>
      </c>
      <c r="J51" s="388">
        <f t="shared" ref="J51" si="59">SUM(H51:I51)</f>
        <v>-9600</v>
      </c>
      <c r="K51" s="389"/>
    </row>
    <row r="52" spans="1:11" s="261" customFormat="1" ht="14.25">
      <c r="K52" s="389"/>
    </row>
    <row r="53" spans="1:11" s="261" customFormat="1" ht="14.25">
      <c r="A53" s="390"/>
      <c r="B53" s="390"/>
      <c r="C53" s="390"/>
      <c r="D53" s="390"/>
      <c r="E53" s="390"/>
      <c r="F53" s="390"/>
      <c r="G53" s="419" t="s">
        <v>282</v>
      </c>
      <c r="H53" s="391">
        <f>SUM(H27:H51)</f>
        <v>30300.000000000044</v>
      </c>
      <c r="I53" s="419" t="s">
        <v>328</v>
      </c>
      <c r="J53" s="391">
        <f>SUM(J27:J51)</f>
        <v>91800.000000000044</v>
      </c>
      <c r="K53" s="389"/>
    </row>
    <row r="54" spans="1:11" s="261" customFormat="1" ht="14.25">
      <c r="A54" s="392">
        <v>43678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</row>
    <row r="55" spans="1:11" s="261" customFormat="1" ht="14.25">
      <c r="A55" s="393" t="s">
        <v>303</v>
      </c>
      <c r="B55" s="394" t="s">
        <v>304</v>
      </c>
      <c r="C55" s="380" t="s">
        <v>305</v>
      </c>
      <c r="D55" s="395" t="s">
        <v>306</v>
      </c>
      <c r="E55" s="395" t="s">
        <v>307</v>
      </c>
      <c r="F55" s="380" t="s">
        <v>296</v>
      </c>
      <c r="G55" s="389"/>
      <c r="H55" s="389"/>
      <c r="I55" s="389"/>
      <c r="J55" s="389"/>
      <c r="K55" s="389"/>
    </row>
    <row r="56" spans="1:11" s="261" customFormat="1" ht="14.25">
      <c r="A56" s="396" t="s">
        <v>343</v>
      </c>
      <c r="B56" s="382">
        <v>4</v>
      </c>
      <c r="C56" s="383">
        <f>SUM(A56-B56)</f>
        <v>21</v>
      </c>
      <c r="D56" s="397">
        <v>8</v>
      </c>
      <c r="E56" s="383">
        <f>SUM(C56-D56)</f>
        <v>13</v>
      </c>
      <c r="F56" s="383">
        <f>E56*100/C56</f>
        <v>61.904761904761905</v>
      </c>
      <c r="G56" s="389"/>
      <c r="H56" s="389"/>
      <c r="I56" s="389"/>
      <c r="J56" s="389"/>
      <c r="K56" s="389"/>
    </row>
    <row r="57" spans="1:11" s="261" customFormat="1" ht="14.25">
      <c r="A57" s="396"/>
      <c r="B57" s="382"/>
      <c r="C57" s="383"/>
      <c r="D57" s="397"/>
      <c r="E57" s="383"/>
      <c r="F57" s="383"/>
      <c r="G57" s="389"/>
      <c r="H57" s="389"/>
      <c r="I57" s="389"/>
      <c r="J57" s="389"/>
      <c r="K57" s="389"/>
    </row>
    <row r="58" spans="1:11" s="261" customFormat="1" ht="14.25">
      <c r="A58" s="398"/>
      <c r="B58" s="399"/>
      <c r="C58" s="399"/>
      <c r="D58" s="400"/>
      <c r="E58" s="400"/>
      <c r="F58" s="401">
        <v>43678</v>
      </c>
      <c r="G58" s="399"/>
      <c r="H58" s="399"/>
      <c r="I58" s="402"/>
      <c r="J58" s="402"/>
      <c r="K58" s="389"/>
    </row>
    <row r="59" spans="1:11" s="261" customFormat="1" ht="14.25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</row>
    <row r="60" spans="1:11" s="261" customFormat="1" ht="14.25">
      <c r="A60" s="360">
        <v>43706</v>
      </c>
      <c r="B60" s="361" t="s">
        <v>28</v>
      </c>
      <c r="C60" s="362">
        <v>2000</v>
      </c>
      <c r="D60" s="362" t="s">
        <v>15</v>
      </c>
      <c r="E60" s="363">
        <v>470.25</v>
      </c>
      <c r="F60" s="363">
        <v>474</v>
      </c>
      <c r="G60" s="363">
        <v>0</v>
      </c>
      <c r="H60" s="364">
        <f t="shared" ref="H60" si="60">SUM(F60-E60)*C60</f>
        <v>7500</v>
      </c>
      <c r="I60" s="379">
        <v>0</v>
      </c>
      <c r="J60" s="388">
        <f t="shared" ref="J60" si="61">SUM(H60:I60)</f>
        <v>7500</v>
      </c>
      <c r="K60" s="389"/>
    </row>
    <row r="61" spans="1:11" s="261" customFormat="1" ht="14.25">
      <c r="A61" s="360">
        <v>43706</v>
      </c>
      <c r="B61" s="361" t="s">
        <v>51</v>
      </c>
      <c r="C61" s="362">
        <v>5400</v>
      </c>
      <c r="D61" s="362" t="s">
        <v>15</v>
      </c>
      <c r="E61" s="363">
        <v>275</v>
      </c>
      <c r="F61" s="363">
        <v>276.5</v>
      </c>
      <c r="G61" s="363">
        <v>278</v>
      </c>
      <c r="H61" s="364">
        <f t="shared" ref="H61" si="62">SUM(F61-E61)*C61</f>
        <v>8100</v>
      </c>
      <c r="I61" s="379">
        <f>SUM(G61-F61)*C61</f>
        <v>8100</v>
      </c>
      <c r="J61" s="388">
        <f t="shared" ref="J61" si="63">SUM(H61:I61)</f>
        <v>16200</v>
      </c>
      <c r="K61" s="389"/>
    </row>
    <row r="62" spans="1:11" s="261" customFormat="1" ht="14.25">
      <c r="A62" s="360">
        <v>43705</v>
      </c>
      <c r="B62" s="361" t="s">
        <v>289</v>
      </c>
      <c r="C62" s="362">
        <v>12000</v>
      </c>
      <c r="D62" s="362" t="s">
        <v>15</v>
      </c>
      <c r="E62" s="363">
        <v>70.5</v>
      </c>
      <c r="F62" s="363">
        <v>69.8</v>
      </c>
      <c r="G62" s="363">
        <v>60.5</v>
      </c>
      <c r="H62" s="364">
        <f t="shared" ref="H62" si="64">SUM(F62-E62)*C62</f>
        <v>-8400.0000000000346</v>
      </c>
      <c r="I62" s="379">
        <v>0</v>
      </c>
      <c r="J62" s="388">
        <f t="shared" ref="J62" si="65">SUM(H62:I62)</f>
        <v>-8400.0000000000346</v>
      </c>
      <c r="K62" s="389"/>
    </row>
    <row r="63" spans="1:11" s="261" customFormat="1" ht="14.25">
      <c r="A63" s="360">
        <v>43704</v>
      </c>
      <c r="B63" s="361" t="s">
        <v>58</v>
      </c>
      <c r="C63" s="362">
        <v>40000</v>
      </c>
      <c r="D63" s="362" t="s">
        <v>15</v>
      </c>
      <c r="E63" s="363">
        <v>59.7</v>
      </c>
      <c r="F63" s="363">
        <v>60.2</v>
      </c>
      <c r="G63" s="363">
        <v>60.5</v>
      </c>
      <c r="H63" s="364">
        <f t="shared" ref="H63" si="66">SUM(F63-E63)*C63</f>
        <v>20000</v>
      </c>
      <c r="I63" s="379">
        <f>SUM(G63-F63)*C63</f>
        <v>11999.999999999887</v>
      </c>
      <c r="J63" s="388">
        <f t="shared" ref="J63" si="67">SUM(H63:I63)</f>
        <v>31999.999999999887</v>
      </c>
      <c r="K63" s="389"/>
    </row>
    <row r="64" spans="1:11" s="261" customFormat="1" ht="14.25">
      <c r="A64" s="360">
        <v>43700</v>
      </c>
      <c r="B64" s="361" t="s">
        <v>174</v>
      </c>
      <c r="C64" s="362">
        <v>400</v>
      </c>
      <c r="D64" s="362" t="s">
        <v>15</v>
      </c>
      <c r="E64" s="363">
        <v>1473</v>
      </c>
      <c r="F64" s="363">
        <v>1463</v>
      </c>
      <c r="G64" s="363">
        <v>0</v>
      </c>
      <c r="H64" s="364">
        <f t="shared" ref="H64" si="68">SUM(F64-E64)*C64</f>
        <v>-4000</v>
      </c>
      <c r="I64" s="379">
        <v>0</v>
      </c>
      <c r="J64" s="388">
        <f t="shared" ref="J64" si="69">SUM(H64:I64)</f>
        <v>-4000</v>
      </c>
      <c r="K64" s="389"/>
    </row>
    <row r="65" spans="1:11" s="261" customFormat="1" ht="14.25">
      <c r="A65" s="360">
        <v>43700</v>
      </c>
      <c r="B65" s="361" t="s">
        <v>340</v>
      </c>
      <c r="C65" s="362">
        <v>1800</v>
      </c>
      <c r="D65" s="362" t="s">
        <v>15</v>
      </c>
      <c r="E65" s="363">
        <v>366</v>
      </c>
      <c r="F65" s="363">
        <v>364</v>
      </c>
      <c r="G65" s="363">
        <v>0</v>
      </c>
      <c r="H65" s="364">
        <f t="shared" ref="H65" si="70">SUM(F65-E65)*C65</f>
        <v>-3600</v>
      </c>
      <c r="I65" s="379">
        <v>0</v>
      </c>
      <c r="J65" s="388">
        <f t="shared" ref="J65" si="71">SUM(H65:I65)</f>
        <v>-3600</v>
      </c>
      <c r="K65" s="389"/>
    </row>
    <row r="66" spans="1:11" s="261" customFormat="1" ht="14.25">
      <c r="A66" s="360">
        <v>43699</v>
      </c>
      <c r="B66" s="361" t="s">
        <v>326</v>
      </c>
      <c r="C66" s="362">
        <v>1500</v>
      </c>
      <c r="D66" s="362" t="s">
        <v>13</v>
      </c>
      <c r="E66" s="363">
        <v>691.4</v>
      </c>
      <c r="F66" s="363">
        <v>687.4</v>
      </c>
      <c r="G66" s="363">
        <v>0</v>
      </c>
      <c r="H66" s="364">
        <f>SUM(E66-F66)*C66</f>
        <v>6000</v>
      </c>
      <c r="I66" s="379">
        <v>0</v>
      </c>
      <c r="J66" s="388">
        <f t="shared" ref="J66" si="72">SUM(H66:I66)</f>
        <v>6000</v>
      </c>
      <c r="K66" s="389"/>
    </row>
    <row r="67" spans="1:11" s="261" customFormat="1" ht="14.25">
      <c r="A67" s="360">
        <v>43698</v>
      </c>
      <c r="B67" s="361" t="s">
        <v>339</v>
      </c>
      <c r="C67" s="362">
        <v>2600</v>
      </c>
      <c r="D67" s="362" t="s">
        <v>13</v>
      </c>
      <c r="E67" s="363">
        <v>412</v>
      </c>
      <c r="F67" s="363">
        <v>412</v>
      </c>
      <c r="G67" s="363">
        <v>0</v>
      </c>
      <c r="H67" s="364">
        <f>SUM(E67-F67)*C67</f>
        <v>0</v>
      </c>
      <c r="I67" s="379">
        <v>0</v>
      </c>
      <c r="J67" s="388">
        <f t="shared" ref="J67" si="73">SUM(H67:I67)</f>
        <v>0</v>
      </c>
      <c r="K67" s="389"/>
    </row>
    <row r="68" spans="1:11" s="261" customFormat="1" ht="14.25">
      <c r="A68" s="360">
        <v>43697</v>
      </c>
      <c r="B68" s="361" t="s">
        <v>289</v>
      </c>
      <c r="C68" s="362">
        <v>12000</v>
      </c>
      <c r="D68" s="362" t="s">
        <v>13</v>
      </c>
      <c r="E68" s="363">
        <v>65.5</v>
      </c>
      <c r="F68" s="363">
        <v>66.5</v>
      </c>
      <c r="G68" s="363">
        <v>0</v>
      </c>
      <c r="H68" s="364">
        <f>SUM(E68-F68)*C68</f>
        <v>-12000</v>
      </c>
      <c r="I68" s="379">
        <v>0</v>
      </c>
      <c r="J68" s="388">
        <f t="shared" ref="J68" si="74">SUM(H68:I68)</f>
        <v>-12000</v>
      </c>
      <c r="K68" s="389"/>
    </row>
    <row r="69" spans="1:11" s="261" customFormat="1" ht="14.25">
      <c r="A69" s="360">
        <v>43696</v>
      </c>
      <c r="B69" s="361" t="s">
        <v>310</v>
      </c>
      <c r="C69" s="362">
        <v>4000</v>
      </c>
      <c r="D69" s="362" t="s">
        <v>15</v>
      </c>
      <c r="E69" s="363">
        <v>209.25</v>
      </c>
      <c r="F69" s="363">
        <v>209.25</v>
      </c>
      <c r="G69" s="363">
        <v>0</v>
      </c>
      <c r="H69" s="364">
        <f t="shared" ref="H69" si="75">SUM(F69-E69)*C69</f>
        <v>0</v>
      </c>
      <c r="I69" s="379">
        <v>0</v>
      </c>
      <c r="J69" s="388">
        <f t="shared" ref="J69" si="76">SUM(H69:I69)</f>
        <v>0</v>
      </c>
      <c r="K69" s="389"/>
    </row>
    <row r="70" spans="1:11" s="261" customFormat="1" ht="14.25">
      <c r="A70" s="360">
        <v>43693</v>
      </c>
      <c r="B70" s="361" t="s">
        <v>302</v>
      </c>
      <c r="C70" s="362">
        <v>4000</v>
      </c>
      <c r="D70" s="362" t="s">
        <v>15</v>
      </c>
      <c r="E70" s="363">
        <v>233.15</v>
      </c>
      <c r="F70" s="363">
        <v>235.25</v>
      </c>
      <c r="G70" s="363">
        <v>237</v>
      </c>
      <c r="H70" s="364">
        <f t="shared" ref="H70" si="77">SUM(F70-E70)*C70</f>
        <v>8399.9999999999782</v>
      </c>
      <c r="I70" s="379">
        <f>SUM(G70-F70)*C70</f>
        <v>7000</v>
      </c>
      <c r="J70" s="388">
        <f t="shared" ref="J70" si="78">SUM(H70:I70)</f>
        <v>15399.999999999978</v>
      </c>
      <c r="K70" s="389"/>
    </row>
    <row r="71" spans="1:11" s="261" customFormat="1" ht="14.25">
      <c r="A71" s="360">
        <v>43693</v>
      </c>
      <c r="B71" s="361" t="s">
        <v>338</v>
      </c>
      <c r="C71" s="362">
        <v>1100</v>
      </c>
      <c r="D71" s="362" t="s">
        <v>15</v>
      </c>
      <c r="E71" s="363">
        <v>1472</v>
      </c>
      <c r="F71" s="363">
        <v>1464</v>
      </c>
      <c r="G71" s="363">
        <v>0</v>
      </c>
      <c r="H71" s="364">
        <f t="shared" ref="H71" si="79">SUM(F71-E71)*C71</f>
        <v>-8800</v>
      </c>
      <c r="I71" s="379">
        <v>0</v>
      </c>
      <c r="J71" s="388">
        <f t="shared" ref="J71" si="80">SUM(H71:I71)</f>
        <v>-8800</v>
      </c>
      <c r="K71" s="389"/>
    </row>
    <row r="72" spans="1:11" s="261" customFormat="1" ht="14.25">
      <c r="A72" s="360">
        <v>43693</v>
      </c>
      <c r="B72" s="361" t="s">
        <v>133</v>
      </c>
      <c r="C72" s="362">
        <v>9000</v>
      </c>
      <c r="D72" s="362" t="s">
        <v>15</v>
      </c>
      <c r="E72" s="363">
        <v>103</v>
      </c>
      <c r="F72" s="363">
        <v>103</v>
      </c>
      <c r="G72" s="363">
        <v>0</v>
      </c>
      <c r="H72" s="364">
        <f t="shared" ref="H72" si="81">SUM(F72-E72)*C72</f>
        <v>0</v>
      </c>
      <c r="I72" s="379">
        <v>0</v>
      </c>
      <c r="J72" s="388">
        <f t="shared" ref="J72" si="82">SUM(H72:I72)</f>
        <v>0</v>
      </c>
      <c r="K72" s="389"/>
    </row>
    <row r="73" spans="1:11" s="261" customFormat="1" ht="14.25">
      <c r="A73" s="360">
        <v>43691</v>
      </c>
      <c r="B73" s="361" t="s">
        <v>337</v>
      </c>
      <c r="C73" s="362">
        <v>2000</v>
      </c>
      <c r="D73" s="362" t="s">
        <v>15</v>
      </c>
      <c r="E73" s="363">
        <v>482</v>
      </c>
      <c r="F73" s="363">
        <v>478</v>
      </c>
      <c r="G73" s="363">
        <v>0</v>
      </c>
      <c r="H73" s="364">
        <f t="shared" ref="H73:H75" si="83">SUM(F73-E73)*C73</f>
        <v>-8000</v>
      </c>
      <c r="I73" s="379">
        <v>0</v>
      </c>
      <c r="J73" s="388">
        <f t="shared" ref="J73" si="84">SUM(H73:I73)</f>
        <v>-8000</v>
      </c>
      <c r="K73" s="389"/>
    </row>
    <row r="74" spans="1:11" s="261" customFormat="1" ht="14.25">
      <c r="A74" s="360">
        <v>43690</v>
      </c>
      <c r="B74" s="361" t="s">
        <v>36</v>
      </c>
      <c r="C74" s="362">
        <v>5000</v>
      </c>
      <c r="D74" s="362" t="s">
        <v>13</v>
      </c>
      <c r="E74" s="363">
        <v>368</v>
      </c>
      <c r="F74" s="363">
        <v>367</v>
      </c>
      <c r="G74" s="363">
        <v>0</v>
      </c>
      <c r="H74" s="364">
        <f>SUM(E74-F74)*C74</f>
        <v>5000</v>
      </c>
      <c r="I74" s="379">
        <v>0</v>
      </c>
      <c r="J74" s="388">
        <f t="shared" ref="J74" si="85">SUM(H74:I74)</f>
        <v>5000</v>
      </c>
      <c r="K74" s="389"/>
    </row>
    <row r="75" spans="1:11" s="261" customFormat="1" ht="14.25">
      <c r="A75" s="360">
        <v>43686</v>
      </c>
      <c r="B75" s="361" t="s">
        <v>92</v>
      </c>
      <c r="C75" s="362">
        <v>7000</v>
      </c>
      <c r="D75" s="362" t="s">
        <v>15</v>
      </c>
      <c r="E75" s="363">
        <v>183</v>
      </c>
      <c r="F75" s="363">
        <v>182</v>
      </c>
      <c r="G75" s="363">
        <v>0</v>
      </c>
      <c r="H75" s="364">
        <f t="shared" si="83"/>
        <v>-7000</v>
      </c>
      <c r="I75" s="379">
        <v>0</v>
      </c>
      <c r="J75" s="388">
        <f t="shared" ref="J75" si="86">SUM(H75:I75)</f>
        <v>-7000</v>
      </c>
      <c r="K75" s="389"/>
    </row>
    <row r="76" spans="1:11" s="261" customFormat="1" ht="14.25">
      <c r="A76" s="360">
        <v>43686</v>
      </c>
      <c r="B76" s="361" t="s">
        <v>36</v>
      </c>
      <c r="C76" s="362">
        <v>5000</v>
      </c>
      <c r="D76" s="362" t="s">
        <v>15</v>
      </c>
      <c r="E76" s="363">
        <v>380</v>
      </c>
      <c r="F76" s="363">
        <v>381.9</v>
      </c>
      <c r="G76" s="363">
        <v>0</v>
      </c>
      <c r="H76" s="364">
        <f t="shared" ref="H76" si="87">SUM(F76-E76)*C76</f>
        <v>9499.9999999998872</v>
      </c>
      <c r="I76" s="379">
        <v>0</v>
      </c>
      <c r="J76" s="388">
        <f t="shared" ref="J76" si="88">SUM(H76:I76)</f>
        <v>9499.9999999998872</v>
      </c>
      <c r="K76" s="389"/>
    </row>
    <row r="77" spans="1:11" s="261" customFormat="1" ht="14.25">
      <c r="A77" s="360">
        <v>43685</v>
      </c>
      <c r="B77" s="361" t="s">
        <v>60</v>
      </c>
      <c r="C77" s="362">
        <v>500</v>
      </c>
      <c r="D77" s="362" t="s">
        <v>15</v>
      </c>
      <c r="E77" s="363">
        <v>2225</v>
      </c>
      <c r="F77" s="363">
        <v>2242</v>
      </c>
      <c r="G77" s="363">
        <v>0</v>
      </c>
      <c r="H77" s="364">
        <f t="shared" ref="H77" si="89">SUM(F77-E77)*C77</f>
        <v>8500</v>
      </c>
      <c r="I77" s="379">
        <v>0</v>
      </c>
      <c r="J77" s="388">
        <f t="shared" ref="J77" si="90">SUM(H77:I77)</f>
        <v>8500</v>
      </c>
      <c r="K77" s="389"/>
    </row>
    <row r="78" spans="1:11" s="261" customFormat="1" ht="14.25">
      <c r="A78" s="360">
        <v>43684</v>
      </c>
      <c r="B78" s="361" t="s">
        <v>336</v>
      </c>
      <c r="C78" s="362">
        <v>800</v>
      </c>
      <c r="D78" s="362" t="s">
        <v>15</v>
      </c>
      <c r="E78" s="363">
        <v>1775</v>
      </c>
      <c r="F78" s="363">
        <v>1775</v>
      </c>
      <c r="G78" s="363">
        <v>0</v>
      </c>
      <c r="H78" s="364">
        <f t="shared" ref="H78" si="91">SUM(F78-E78)*C78</f>
        <v>0</v>
      </c>
      <c r="I78" s="379">
        <v>0</v>
      </c>
      <c r="J78" s="388">
        <f t="shared" ref="J78" si="92">SUM(H78:I78)</f>
        <v>0</v>
      </c>
      <c r="K78" s="389"/>
    </row>
    <row r="79" spans="1:11" s="261" customFormat="1" ht="14.25">
      <c r="A79" s="360">
        <v>43683</v>
      </c>
      <c r="B79" s="361" t="s">
        <v>335</v>
      </c>
      <c r="C79" s="362">
        <v>5000</v>
      </c>
      <c r="D79" s="362" t="s">
        <v>15</v>
      </c>
      <c r="E79" s="363">
        <v>270</v>
      </c>
      <c r="F79" s="363">
        <v>272</v>
      </c>
      <c r="G79" s="363">
        <v>274</v>
      </c>
      <c r="H79" s="364">
        <f t="shared" ref="H79" si="93">SUM(F79-E79)*C79</f>
        <v>10000</v>
      </c>
      <c r="I79" s="379">
        <f>SUM(G79-F79)*C79</f>
        <v>10000</v>
      </c>
      <c r="J79" s="388">
        <f t="shared" ref="J79" si="94">SUM(H79:I79)</f>
        <v>20000</v>
      </c>
      <c r="K79" s="389"/>
    </row>
    <row r="80" spans="1:11" s="261" customFormat="1" ht="14.25">
      <c r="A80" s="360">
        <v>43683</v>
      </c>
      <c r="B80" s="361" t="s">
        <v>315</v>
      </c>
      <c r="C80" s="362">
        <v>9000</v>
      </c>
      <c r="D80" s="362" t="s">
        <v>15</v>
      </c>
      <c r="E80" s="363">
        <v>97.5</v>
      </c>
      <c r="F80" s="363">
        <v>96.5</v>
      </c>
      <c r="G80" s="363">
        <v>0</v>
      </c>
      <c r="H80" s="364">
        <f t="shared" ref="H80" si="95">SUM(F80-E80)*C80</f>
        <v>-9000</v>
      </c>
      <c r="I80" s="379">
        <v>0</v>
      </c>
      <c r="J80" s="388">
        <f t="shared" ref="J80" si="96">SUM(H80:I80)</f>
        <v>-9000</v>
      </c>
      <c r="K80" s="389"/>
    </row>
    <row r="81" spans="1:11" s="261" customFormat="1" ht="14.25">
      <c r="A81" s="360">
        <v>43682</v>
      </c>
      <c r="B81" s="361" t="s">
        <v>334</v>
      </c>
      <c r="C81" s="362">
        <v>5200</v>
      </c>
      <c r="D81" s="362" t="s">
        <v>15</v>
      </c>
      <c r="E81" s="363">
        <v>377</v>
      </c>
      <c r="F81" s="363">
        <v>378.45</v>
      </c>
      <c r="G81" s="363">
        <v>0</v>
      </c>
      <c r="H81" s="364">
        <f t="shared" ref="H81" si="97">SUM(F81-E81)*C81</f>
        <v>7539.9999999999409</v>
      </c>
      <c r="I81" s="379">
        <v>0</v>
      </c>
      <c r="J81" s="388">
        <f t="shared" ref="J81" si="98">SUM(H81:I81)</f>
        <v>7539.9999999999409</v>
      </c>
      <c r="K81" s="389"/>
    </row>
    <row r="82" spans="1:11" s="261" customFormat="1" ht="14.25">
      <c r="A82" s="360">
        <v>43679</v>
      </c>
      <c r="B82" s="361" t="s">
        <v>333</v>
      </c>
      <c r="C82" s="362">
        <v>2000</v>
      </c>
      <c r="D82" s="362" t="s">
        <v>15</v>
      </c>
      <c r="E82" s="363">
        <v>555</v>
      </c>
      <c r="F82" s="363">
        <v>551</v>
      </c>
      <c r="G82" s="363">
        <v>0</v>
      </c>
      <c r="H82" s="364">
        <f>SUM(E82-F82)*C82</f>
        <v>8000</v>
      </c>
      <c r="I82" s="379">
        <v>0</v>
      </c>
      <c r="J82" s="388">
        <f t="shared" ref="J82" si="99">SUM(H82:I82)</f>
        <v>8000</v>
      </c>
      <c r="K82" s="389"/>
    </row>
    <row r="83" spans="1:11" s="261" customFormat="1" ht="14.25">
      <c r="A83" s="360">
        <v>43679</v>
      </c>
      <c r="B83" s="361" t="s">
        <v>284</v>
      </c>
      <c r="C83" s="362">
        <v>8000</v>
      </c>
      <c r="D83" s="362" t="s">
        <v>15</v>
      </c>
      <c r="E83" s="363">
        <v>130</v>
      </c>
      <c r="F83" s="363">
        <v>130</v>
      </c>
      <c r="G83" s="363">
        <v>0</v>
      </c>
      <c r="H83" s="364">
        <f>SUM(E83-F83)*C83</f>
        <v>0</v>
      </c>
      <c r="I83" s="379">
        <v>0</v>
      </c>
      <c r="J83" s="388">
        <f t="shared" ref="J83" si="100">SUM(H83:I83)</f>
        <v>0</v>
      </c>
      <c r="K83" s="389"/>
    </row>
    <row r="84" spans="1:11" s="261" customFormat="1" ht="14.25">
      <c r="A84" s="360">
        <v>43678</v>
      </c>
      <c r="B84" s="361" t="s">
        <v>92</v>
      </c>
      <c r="C84" s="362">
        <v>7000</v>
      </c>
      <c r="D84" s="362" t="s">
        <v>13</v>
      </c>
      <c r="E84" s="363">
        <v>183</v>
      </c>
      <c r="F84" s="363">
        <v>181.75</v>
      </c>
      <c r="G84" s="363">
        <v>180</v>
      </c>
      <c r="H84" s="364">
        <f>SUM(E84-F84)*C84</f>
        <v>8750</v>
      </c>
      <c r="I84" s="379">
        <f>SUM(F84-G84)*C84</f>
        <v>12250</v>
      </c>
      <c r="J84" s="388">
        <f t="shared" ref="J84" si="101">SUM(H84:I84)</f>
        <v>21000</v>
      </c>
      <c r="K84" s="389"/>
    </row>
    <row r="85" spans="1:11" s="261" customFormat="1" ht="14.25">
      <c r="A85" s="390"/>
      <c r="B85" s="390"/>
      <c r="C85" s="390"/>
      <c r="D85" s="390"/>
      <c r="E85" s="390"/>
      <c r="F85" s="390"/>
      <c r="G85" s="419" t="s">
        <v>282</v>
      </c>
      <c r="H85" s="391">
        <f>SUM(H59:H84)</f>
        <v>46489.999999999767</v>
      </c>
      <c r="I85" s="419" t="s">
        <v>328</v>
      </c>
      <c r="J85" s="391">
        <f>SUM(J59:J84)</f>
        <v>95839.999999999665</v>
      </c>
      <c r="K85" s="389"/>
    </row>
    <row r="86" spans="1:11" s="261" customFormat="1" ht="14.25">
      <c r="A86" s="392">
        <v>43647</v>
      </c>
      <c r="B86" s="389"/>
      <c r="C86" s="389"/>
      <c r="D86" s="389"/>
      <c r="E86" s="389"/>
      <c r="F86" s="389"/>
      <c r="G86" s="389"/>
      <c r="H86" s="389"/>
      <c r="I86" s="389"/>
      <c r="J86" s="389"/>
      <c r="K86" s="389"/>
    </row>
    <row r="87" spans="1:11" s="261" customFormat="1" ht="14.25">
      <c r="A87" s="393" t="s">
        <v>303</v>
      </c>
      <c r="B87" s="394" t="s">
        <v>304</v>
      </c>
      <c r="C87" s="380" t="s">
        <v>305</v>
      </c>
      <c r="D87" s="395" t="s">
        <v>306</v>
      </c>
      <c r="E87" s="395" t="s">
        <v>307</v>
      </c>
      <c r="F87" s="380" t="s">
        <v>296</v>
      </c>
      <c r="G87" s="389"/>
      <c r="H87" s="389"/>
      <c r="I87" s="389"/>
      <c r="J87" s="389"/>
      <c r="K87" s="389"/>
    </row>
    <row r="88" spans="1:11" s="261" customFormat="1" ht="14.25">
      <c r="A88" s="396" t="s">
        <v>332</v>
      </c>
      <c r="B88" s="382">
        <v>2</v>
      </c>
      <c r="C88" s="383">
        <f>SUM(A88-B88)</f>
        <v>21</v>
      </c>
      <c r="D88" s="397">
        <v>3</v>
      </c>
      <c r="E88" s="383">
        <f>SUM(C88-D88)</f>
        <v>18</v>
      </c>
      <c r="F88" s="383">
        <f>E88*100/C88</f>
        <v>85.714285714285708</v>
      </c>
      <c r="G88" s="389"/>
      <c r="H88" s="389"/>
      <c r="I88" s="389"/>
      <c r="J88" s="389"/>
      <c r="K88" s="389"/>
    </row>
    <row r="89" spans="1:11" s="261" customFormat="1" ht="14.25">
      <c r="A89" s="396"/>
      <c r="B89" s="382"/>
      <c r="C89" s="383"/>
      <c r="D89" s="397"/>
      <c r="E89" s="383"/>
      <c r="F89" s="383"/>
      <c r="G89" s="389"/>
      <c r="H89" s="389"/>
      <c r="I89" s="389"/>
      <c r="J89" s="389"/>
      <c r="K89" s="389"/>
    </row>
    <row r="90" spans="1:11" s="261" customFormat="1" ht="14.25">
      <c r="A90" s="398"/>
      <c r="B90" s="399"/>
      <c r="C90" s="399"/>
      <c r="D90" s="400"/>
      <c r="E90" s="400"/>
      <c r="F90" s="401">
        <v>43647</v>
      </c>
      <c r="G90" s="399"/>
      <c r="H90" s="399"/>
      <c r="I90" s="402"/>
      <c r="J90" s="402"/>
      <c r="K90" s="389"/>
    </row>
    <row r="91" spans="1:11" s="261" customFormat="1" ht="14.25">
      <c r="A91" s="360">
        <v>43677</v>
      </c>
      <c r="B91" s="361" t="s">
        <v>234</v>
      </c>
      <c r="C91" s="362">
        <v>500</v>
      </c>
      <c r="D91" s="362" t="s">
        <v>15</v>
      </c>
      <c r="E91" s="363">
        <v>2198</v>
      </c>
      <c r="F91" s="363">
        <v>2215</v>
      </c>
      <c r="G91" s="363">
        <v>0</v>
      </c>
      <c r="H91" s="364">
        <f t="shared" ref="H91" si="102">SUM(F91-E91)*C91</f>
        <v>8500</v>
      </c>
      <c r="I91" s="379">
        <v>0</v>
      </c>
      <c r="J91" s="388">
        <f t="shared" ref="J91" si="103">SUM(H91:I91)</f>
        <v>8500</v>
      </c>
      <c r="K91" s="389"/>
    </row>
    <row r="92" spans="1:11" s="261" customFormat="1" ht="14.25">
      <c r="A92" s="360">
        <v>43675</v>
      </c>
      <c r="B92" s="361" t="s">
        <v>19</v>
      </c>
      <c r="C92" s="362">
        <v>14000</v>
      </c>
      <c r="D92" s="362" t="s">
        <v>15</v>
      </c>
      <c r="E92" s="363">
        <v>70.099999999999994</v>
      </c>
      <c r="F92" s="363">
        <v>70.7</v>
      </c>
      <c r="G92" s="363">
        <v>0</v>
      </c>
      <c r="H92" s="364">
        <f t="shared" ref="H92" si="104">SUM(F92-E92)*C92</f>
        <v>8400.0000000001201</v>
      </c>
      <c r="I92" s="379">
        <v>0</v>
      </c>
      <c r="J92" s="388">
        <f t="shared" ref="J92" si="105">SUM(H92:I92)</f>
        <v>8400.0000000001201</v>
      </c>
      <c r="K92" s="389"/>
    </row>
    <row r="93" spans="1:11" s="261" customFormat="1" ht="14.25">
      <c r="A93" s="360">
        <v>43672</v>
      </c>
      <c r="B93" s="361" t="s">
        <v>331</v>
      </c>
      <c r="C93" s="362">
        <v>1200</v>
      </c>
      <c r="D93" s="362" t="s">
        <v>15</v>
      </c>
      <c r="E93" s="363">
        <v>1521</v>
      </c>
      <c r="F93" s="363">
        <v>1532</v>
      </c>
      <c r="G93" s="363">
        <v>0</v>
      </c>
      <c r="H93" s="364">
        <f t="shared" ref="H93" si="106">SUM(F93-E93)*C93</f>
        <v>13200</v>
      </c>
      <c r="I93" s="379">
        <v>0</v>
      </c>
      <c r="J93" s="388">
        <f t="shared" ref="J93" si="107">SUM(H93:I93)</f>
        <v>13200</v>
      </c>
      <c r="K93" s="389"/>
    </row>
    <row r="94" spans="1:11" s="261" customFormat="1" ht="14.25">
      <c r="A94" s="360">
        <v>43671</v>
      </c>
      <c r="B94" s="361" t="s">
        <v>330</v>
      </c>
      <c r="C94" s="362">
        <v>6000</v>
      </c>
      <c r="D94" s="362" t="s">
        <v>15</v>
      </c>
      <c r="E94" s="363">
        <v>169.3</v>
      </c>
      <c r="F94" s="363">
        <v>170.8</v>
      </c>
      <c r="G94" s="363">
        <v>172</v>
      </c>
      <c r="H94" s="364">
        <f t="shared" ref="H94" si="108">SUM(F94-E94)*C94</f>
        <v>9000</v>
      </c>
      <c r="I94" s="379">
        <f>SUM(G94-F94)*C94</f>
        <v>7199.9999999999318</v>
      </c>
      <c r="J94" s="388">
        <f t="shared" ref="J94" si="109">SUM(H94:I94)</f>
        <v>16199.999999999931</v>
      </c>
      <c r="K94" s="389"/>
    </row>
    <row r="95" spans="1:11" s="261" customFormat="1" ht="14.25">
      <c r="A95" s="360">
        <v>43669</v>
      </c>
      <c r="B95" s="361" t="s">
        <v>329</v>
      </c>
      <c r="C95" s="362">
        <v>1400</v>
      </c>
      <c r="D95" s="362" t="s">
        <v>15</v>
      </c>
      <c r="E95" s="363">
        <v>885</v>
      </c>
      <c r="F95" s="363">
        <v>891</v>
      </c>
      <c r="G95" s="363">
        <v>896</v>
      </c>
      <c r="H95" s="364">
        <f>SUM(F95-E95)*C95</f>
        <v>8400</v>
      </c>
      <c r="I95" s="379">
        <f>SUM(G95-F95)*C95</f>
        <v>7000</v>
      </c>
      <c r="J95" s="388">
        <f t="shared" ref="J95" si="110">SUM(H95:I95)</f>
        <v>15400</v>
      </c>
      <c r="K95" s="389"/>
    </row>
    <row r="96" spans="1:11" s="261" customFormat="1" ht="14.25">
      <c r="A96" s="360">
        <v>43668</v>
      </c>
      <c r="B96" s="361" t="s">
        <v>297</v>
      </c>
      <c r="C96" s="362">
        <v>6400</v>
      </c>
      <c r="D96" s="362" t="s">
        <v>15</v>
      </c>
      <c r="E96" s="363">
        <v>265.55</v>
      </c>
      <c r="F96" s="363">
        <v>266</v>
      </c>
      <c r="G96" s="363">
        <v>0</v>
      </c>
      <c r="H96" s="364">
        <f t="shared" ref="H96" si="111">SUM(F96-E96)*C96</f>
        <v>2879.9999999999272</v>
      </c>
      <c r="I96" s="379">
        <v>0</v>
      </c>
      <c r="J96" s="388">
        <f t="shared" ref="J96" si="112">SUM(H96:I96)</f>
        <v>2879.9999999999272</v>
      </c>
      <c r="K96" s="389"/>
    </row>
    <row r="97" spans="1:11" s="261" customFormat="1" ht="14.25">
      <c r="A97" s="360">
        <v>43665</v>
      </c>
      <c r="B97" s="361" t="s">
        <v>92</v>
      </c>
      <c r="C97" s="362">
        <v>7000</v>
      </c>
      <c r="D97" s="362" t="s">
        <v>13</v>
      </c>
      <c r="E97" s="363">
        <v>198</v>
      </c>
      <c r="F97" s="363">
        <v>197</v>
      </c>
      <c r="G97" s="363">
        <v>196</v>
      </c>
      <c r="H97" s="364">
        <f>SUM(E97-F97)*C97</f>
        <v>7000</v>
      </c>
      <c r="I97" s="379">
        <f>SUM(F97-G97)*C97</f>
        <v>7000</v>
      </c>
      <c r="J97" s="388">
        <f t="shared" ref="J97" si="113">SUM(H97:I97)</f>
        <v>14000</v>
      </c>
      <c r="K97" s="389"/>
    </row>
    <row r="98" spans="1:11" s="261" customFormat="1" ht="14.25">
      <c r="A98" s="360">
        <v>43665</v>
      </c>
      <c r="B98" s="361" t="s">
        <v>84</v>
      </c>
      <c r="C98" s="362">
        <v>24000</v>
      </c>
      <c r="D98" s="362" t="s">
        <v>13</v>
      </c>
      <c r="E98" s="363">
        <v>45.2</v>
      </c>
      <c r="F98" s="363">
        <v>45.5</v>
      </c>
      <c r="G98" s="363">
        <v>0</v>
      </c>
      <c r="H98" s="364">
        <f>SUM(E98-F98)*C98</f>
        <v>-7199.9999999999318</v>
      </c>
      <c r="I98" s="379">
        <v>0</v>
      </c>
      <c r="J98" s="388">
        <f t="shared" ref="J98" si="114">SUM(H98:I98)</f>
        <v>-7199.9999999999318</v>
      </c>
      <c r="K98" s="389"/>
    </row>
    <row r="99" spans="1:11" s="261" customFormat="1" ht="14.25">
      <c r="A99" s="360">
        <v>43664</v>
      </c>
      <c r="B99" s="361" t="s">
        <v>284</v>
      </c>
      <c r="C99" s="362">
        <v>8000</v>
      </c>
      <c r="D99" s="362" t="s">
        <v>13</v>
      </c>
      <c r="E99" s="363">
        <v>136</v>
      </c>
      <c r="F99" s="363">
        <v>135</v>
      </c>
      <c r="G99" s="363">
        <v>134</v>
      </c>
      <c r="H99" s="364">
        <f>SUM(E99-F99)*C99</f>
        <v>8000</v>
      </c>
      <c r="I99" s="379">
        <f>SUM(F99-G99)*C99</f>
        <v>8000</v>
      </c>
      <c r="J99" s="388">
        <f t="shared" ref="J99" si="115">SUM(H99:I99)</f>
        <v>16000</v>
      </c>
      <c r="K99" s="389"/>
    </row>
    <row r="100" spans="1:11" s="261" customFormat="1" ht="14.25">
      <c r="A100" s="360">
        <v>43663</v>
      </c>
      <c r="B100" s="361" t="s">
        <v>92</v>
      </c>
      <c r="C100" s="362">
        <v>7500</v>
      </c>
      <c r="D100" s="362" t="s">
        <v>15</v>
      </c>
      <c r="E100" s="363">
        <v>202.7</v>
      </c>
      <c r="F100" s="363">
        <v>202.7</v>
      </c>
      <c r="G100" s="363">
        <v>0</v>
      </c>
      <c r="H100" s="364">
        <f t="shared" ref="H100" si="116">SUM(F100-E100)*C100</f>
        <v>0</v>
      </c>
      <c r="I100" s="379">
        <v>0</v>
      </c>
      <c r="J100" s="388">
        <f t="shared" ref="J100" si="117">SUM(H100:I100)</f>
        <v>0</v>
      </c>
      <c r="K100" s="389"/>
    </row>
    <row r="101" spans="1:11" s="261" customFormat="1" ht="14.25">
      <c r="A101" s="360">
        <v>43662</v>
      </c>
      <c r="B101" s="361" t="s">
        <v>83</v>
      </c>
      <c r="C101" s="362">
        <v>800</v>
      </c>
      <c r="D101" s="362" t="s">
        <v>15</v>
      </c>
      <c r="E101" s="363">
        <v>1646</v>
      </c>
      <c r="F101" s="363">
        <v>1652.5</v>
      </c>
      <c r="G101" s="363">
        <v>0</v>
      </c>
      <c r="H101" s="364">
        <f t="shared" ref="H101" si="118">SUM(F101-E101)*C101</f>
        <v>5200</v>
      </c>
      <c r="I101" s="379">
        <v>0</v>
      </c>
      <c r="J101" s="388">
        <f t="shared" ref="J101" si="119">SUM(H101:I101)</f>
        <v>5200</v>
      </c>
      <c r="K101" s="389"/>
    </row>
    <row r="102" spans="1:11" s="261" customFormat="1" ht="14.25">
      <c r="A102" s="360">
        <v>43661</v>
      </c>
      <c r="B102" s="361" t="s">
        <v>102</v>
      </c>
      <c r="C102" s="362">
        <v>8000</v>
      </c>
      <c r="D102" s="362" t="s">
        <v>15</v>
      </c>
      <c r="E102" s="363">
        <v>120.25</v>
      </c>
      <c r="F102" s="363">
        <v>121.25</v>
      </c>
      <c r="G102" s="363">
        <v>0</v>
      </c>
      <c r="H102" s="364">
        <f t="shared" ref="H102" si="120">SUM(F102-E102)*C102</f>
        <v>8000</v>
      </c>
      <c r="I102" s="379">
        <v>0</v>
      </c>
      <c r="J102" s="388">
        <f t="shared" ref="J102" si="121">SUM(H102:I102)</f>
        <v>8000</v>
      </c>
      <c r="K102" s="389"/>
    </row>
    <row r="103" spans="1:11" s="261" customFormat="1" ht="14.25">
      <c r="A103" s="360">
        <v>43658</v>
      </c>
      <c r="B103" s="361" t="s">
        <v>90</v>
      </c>
      <c r="C103" s="362">
        <v>1600</v>
      </c>
      <c r="D103" s="362" t="s">
        <v>15</v>
      </c>
      <c r="E103" s="363">
        <v>742</v>
      </c>
      <c r="F103" s="363">
        <v>747</v>
      </c>
      <c r="G103" s="363">
        <v>0</v>
      </c>
      <c r="H103" s="364">
        <f t="shared" ref="H103" si="122">SUM(F103-E103)*C103</f>
        <v>8000</v>
      </c>
      <c r="I103" s="379">
        <v>0</v>
      </c>
      <c r="J103" s="388">
        <f t="shared" ref="J103" si="123">SUM(H103:I103)</f>
        <v>8000</v>
      </c>
      <c r="K103" s="389"/>
    </row>
    <row r="104" spans="1:11" ht="14.25">
      <c r="A104" s="360">
        <v>43658</v>
      </c>
      <c r="B104" s="361" t="s">
        <v>92</v>
      </c>
      <c r="C104" s="362">
        <v>7000</v>
      </c>
      <c r="D104" s="362" t="s">
        <v>15</v>
      </c>
      <c r="E104" s="363">
        <v>199.5</v>
      </c>
      <c r="F104" s="363">
        <v>201</v>
      </c>
      <c r="G104" s="363">
        <v>0</v>
      </c>
      <c r="H104" s="364">
        <f t="shared" ref="H104" si="124">SUM(F104-E104)*C104</f>
        <v>10500</v>
      </c>
      <c r="I104" s="379">
        <v>0</v>
      </c>
      <c r="J104" s="388">
        <f t="shared" ref="J104" si="125">SUM(H104:I104)</f>
        <v>10500</v>
      </c>
      <c r="K104" s="389"/>
    </row>
    <row r="105" spans="1:11" ht="14.25">
      <c r="A105" s="360">
        <v>43657</v>
      </c>
      <c r="B105" s="361" t="s">
        <v>327</v>
      </c>
      <c r="C105" s="362">
        <v>800</v>
      </c>
      <c r="D105" s="362" t="s">
        <v>15</v>
      </c>
      <c r="E105" s="363">
        <v>1524</v>
      </c>
      <c r="F105" s="363">
        <v>1535</v>
      </c>
      <c r="G105" s="363">
        <v>1546</v>
      </c>
      <c r="H105" s="364">
        <f t="shared" ref="H105" si="126">SUM(F105-E105)*C105</f>
        <v>8800</v>
      </c>
      <c r="I105" s="379">
        <f>SUM(G105-F105)*C105</f>
        <v>8800</v>
      </c>
      <c r="J105" s="388">
        <f t="shared" ref="J105" si="127">SUM(H105:I105)</f>
        <v>17600</v>
      </c>
      <c r="K105" s="389"/>
    </row>
    <row r="106" spans="1:11" s="261" customFormat="1" ht="14.25">
      <c r="A106" s="360">
        <v>43656</v>
      </c>
      <c r="B106" s="361" t="s">
        <v>326</v>
      </c>
      <c r="C106" s="362">
        <v>1500</v>
      </c>
      <c r="D106" s="362" t="s">
        <v>15</v>
      </c>
      <c r="E106" s="363">
        <v>916</v>
      </c>
      <c r="F106" s="363">
        <v>916</v>
      </c>
      <c r="G106" s="363">
        <v>0</v>
      </c>
      <c r="H106" s="364">
        <f t="shared" ref="H106" si="128">SUM(F106-E106)*C106</f>
        <v>0</v>
      </c>
      <c r="I106" s="379">
        <v>0</v>
      </c>
      <c r="J106" s="388">
        <f t="shared" ref="J106" si="129">SUM(H106:I106)</f>
        <v>0</v>
      </c>
      <c r="K106" s="389"/>
    </row>
    <row r="107" spans="1:11" s="261" customFormat="1" ht="14.25">
      <c r="A107" s="360">
        <v>43655</v>
      </c>
      <c r="B107" s="361" t="s">
        <v>36</v>
      </c>
      <c r="C107" s="362">
        <v>5000</v>
      </c>
      <c r="D107" s="362" t="s">
        <v>15</v>
      </c>
      <c r="E107" s="363">
        <v>402</v>
      </c>
      <c r="F107" s="363">
        <v>404</v>
      </c>
      <c r="G107" s="363">
        <v>406</v>
      </c>
      <c r="H107" s="364">
        <f t="shared" ref="H107:H109" si="130">SUM(F107-E107)*C107</f>
        <v>10000</v>
      </c>
      <c r="I107" s="379">
        <f>SUM(G107-F107)*C107</f>
        <v>10000</v>
      </c>
      <c r="J107" s="388">
        <f t="shared" ref="J107" si="131">SUM(H107:I107)</f>
        <v>20000</v>
      </c>
      <c r="K107" s="389"/>
    </row>
    <row r="108" spans="1:11" s="261" customFormat="1" ht="14.25">
      <c r="A108" s="360">
        <v>43654</v>
      </c>
      <c r="B108" s="361" t="s">
        <v>325</v>
      </c>
      <c r="C108" s="362">
        <v>3200</v>
      </c>
      <c r="D108" s="362" t="s">
        <v>13</v>
      </c>
      <c r="E108" s="363">
        <v>286</v>
      </c>
      <c r="F108" s="363">
        <v>283</v>
      </c>
      <c r="G108" s="363">
        <v>279</v>
      </c>
      <c r="H108" s="364">
        <f>SUM(E108-F108)*C108</f>
        <v>9600</v>
      </c>
      <c r="I108" s="379">
        <f>SUM(F108-G108)*C108</f>
        <v>12800</v>
      </c>
      <c r="J108" s="388">
        <f t="shared" ref="J108" si="132">SUM(H108:I108)</f>
        <v>22400</v>
      </c>
      <c r="K108" s="389"/>
    </row>
    <row r="109" spans="1:11" s="261" customFormat="1" ht="14.25">
      <c r="A109" s="360">
        <v>43650</v>
      </c>
      <c r="B109" s="361" t="s">
        <v>62</v>
      </c>
      <c r="C109" s="362">
        <v>1200</v>
      </c>
      <c r="D109" s="362" t="s">
        <v>15</v>
      </c>
      <c r="E109" s="363">
        <v>1600</v>
      </c>
      <c r="F109" s="363">
        <v>1608</v>
      </c>
      <c r="G109" s="363">
        <v>1618</v>
      </c>
      <c r="H109" s="364">
        <f t="shared" si="130"/>
        <v>9600</v>
      </c>
      <c r="I109" s="379">
        <f>SUM(G109-F109)*C109</f>
        <v>12000</v>
      </c>
      <c r="J109" s="388">
        <f t="shared" ref="J109" si="133">SUM(H109:I109)</f>
        <v>21600</v>
      </c>
      <c r="K109" s="389"/>
    </row>
    <row r="110" spans="1:11" s="261" customFormat="1" ht="14.25">
      <c r="A110" s="360">
        <v>43649</v>
      </c>
      <c r="B110" s="361" t="s">
        <v>97</v>
      </c>
      <c r="C110" s="362">
        <v>1600</v>
      </c>
      <c r="D110" s="362" t="s">
        <v>15</v>
      </c>
      <c r="E110" s="363">
        <v>754</v>
      </c>
      <c r="F110" s="363">
        <v>762</v>
      </c>
      <c r="G110" s="363">
        <v>0</v>
      </c>
      <c r="H110" s="364">
        <f t="shared" ref="H110" si="134">SUM(F110-E110)*C110</f>
        <v>12800</v>
      </c>
      <c r="I110" s="379">
        <v>0</v>
      </c>
      <c r="J110" s="388">
        <f t="shared" ref="J110" si="135">SUM(H110:I110)</f>
        <v>12800</v>
      </c>
      <c r="K110" s="389"/>
    </row>
    <row r="111" spans="1:11" s="261" customFormat="1" ht="14.25">
      <c r="A111" s="360">
        <v>43648</v>
      </c>
      <c r="B111" s="361" t="s">
        <v>105</v>
      </c>
      <c r="C111" s="362">
        <v>28000</v>
      </c>
      <c r="D111" s="362" t="s">
        <v>15</v>
      </c>
      <c r="E111" s="363">
        <v>30.2</v>
      </c>
      <c r="F111" s="363">
        <v>29.8</v>
      </c>
      <c r="G111" s="363">
        <v>0</v>
      </c>
      <c r="H111" s="364">
        <f t="shared" ref="H111" si="136">SUM(F111-E111)*C111</f>
        <v>-11199.99999999996</v>
      </c>
      <c r="I111" s="379">
        <v>0</v>
      </c>
      <c r="J111" s="388">
        <f t="shared" ref="J111" si="137">SUM(H111:I111)</f>
        <v>-11199.99999999996</v>
      </c>
      <c r="K111" s="389"/>
    </row>
    <row r="112" spans="1:11" s="261" customFormat="1" ht="14.25">
      <c r="A112" s="360">
        <v>43647</v>
      </c>
      <c r="B112" s="361" t="s">
        <v>80</v>
      </c>
      <c r="C112" s="362">
        <v>6000</v>
      </c>
      <c r="D112" s="362" t="s">
        <v>15</v>
      </c>
      <c r="E112" s="363">
        <v>200.2</v>
      </c>
      <c r="F112" s="363">
        <v>198.5</v>
      </c>
      <c r="G112" s="363">
        <v>0</v>
      </c>
      <c r="H112" s="364">
        <f t="shared" ref="H112" si="138">SUM(F112-E112)*C112</f>
        <v>-10199.999999999931</v>
      </c>
      <c r="I112" s="379">
        <v>0</v>
      </c>
      <c r="J112" s="388">
        <f t="shared" ref="J112" si="139">SUM(H112:I112)</f>
        <v>-10199.999999999931</v>
      </c>
      <c r="K112" s="389"/>
    </row>
    <row r="113" spans="1:11" s="261" customFormat="1" ht="14.25">
      <c r="A113" s="360">
        <v>43647</v>
      </c>
      <c r="B113" s="361" t="s">
        <v>24</v>
      </c>
      <c r="C113" s="362">
        <v>2200</v>
      </c>
      <c r="D113" s="362" t="s">
        <v>15</v>
      </c>
      <c r="E113" s="363">
        <v>436</v>
      </c>
      <c r="F113" s="363">
        <v>440</v>
      </c>
      <c r="G113" s="363">
        <v>0</v>
      </c>
      <c r="H113" s="364">
        <f t="shared" ref="H113" si="140">SUM(F113-E113)*C113</f>
        <v>8800</v>
      </c>
      <c r="I113" s="379">
        <v>0</v>
      </c>
      <c r="J113" s="388">
        <f t="shared" ref="J113" si="141">SUM(H113:I113)</f>
        <v>8800</v>
      </c>
      <c r="K113" s="389"/>
    </row>
    <row r="114" spans="1:11" s="261" customFormat="1" ht="14.25">
      <c r="A114" s="389"/>
      <c r="B114" s="389"/>
      <c r="C114" s="389"/>
      <c r="D114" s="389"/>
      <c r="E114" s="389"/>
      <c r="F114" s="389"/>
      <c r="G114" s="389"/>
      <c r="H114" s="389"/>
      <c r="I114" s="389"/>
      <c r="J114" s="389"/>
      <c r="K114" s="389"/>
    </row>
    <row r="115" spans="1:11" s="261" customFormat="1" ht="14.25">
      <c r="A115" s="390"/>
      <c r="B115" s="390"/>
      <c r="C115" s="390"/>
      <c r="D115" s="390"/>
      <c r="E115" s="390"/>
      <c r="F115" s="390"/>
      <c r="G115" s="419" t="s">
        <v>282</v>
      </c>
      <c r="H115" s="391">
        <f>SUM(H59:H113)</f>
        <v>221059.99999999974</v>
      </c>
      <c r="I115" s="419" t="s">
        <v>328</v>
      </c>
      <c r="J115" s="391">
        <f>SUM(J59:J113)</f>
        <v>392559.99999999948</v>
      </c>
      <c r="K115" s="389"/>
    </row>
    <row r="116" spans="1:11" s="261" customFormat="1" ht="14.25">
      <c r="A116" s="392">
        <v>43617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389"/>
    </row>
    <row r="117" spans="1:11" s="261" customFormat="1" ht="14.25">
      <c r="A117" s="393" t="s">
        <v>303</v>
      </c>
      <c r="B117" s="394" t="s">
        <v>304</v>
      </c>
      <c r="C117" s="380" t="s">
        <v>305</v>
      </c>
      <c r="D117" s="395" t="s">
        <v>306</v>
      </c>
      <c r="E117" s="395" t="s">
        <v>307</v>
      </c>
      <c r="F117" s="380" t="s">
        <v>296</v>
      </c>
      <c r="G117" s="389"/>
      <c r="H117" s="389"/>
      <c r="I117" s="389"/>
      <c r="J117" s="389"/>
      <c r="K117" s="389"/>
    </row>
    <row r="118" spans="1:11" s="261" customFormat="1" ht="14.25">
      <c r="A118" s="396" t="s">
        <v>324</v>
      </c>
      <c r="B118" s="382">
        <v>3</v>
      </c>
      <c r="C118" s="383">
        <f>SUM(A118-B118)</f>
        <v>25</v>
      </c>
      <c r="D118" s="397">
        <v>5</v>
      </c>
      <c r="E118" s="383">
        <f>SUM(C118-D118)</f>
        <v>20</v>
      </c>
      <c r="F118" s="383">
        <f>E118*100/C118</f>
        <v>80</v>
      </c>
      <c r="G118" s="389"/>
      <c r="H118" s="389"/>
      <c r="I118" s="389"/>
      <c r="J118" s="389"/>
      <c r="K118" s="389"/>
    </row>
    <row r="119" spans="1:11" s="261" customFormat="1" ht="14.25">
      <c r="A119" s="389"/>
      <c r="B119" s="389"/>
      <c r="C119" s="389"/>
      <c r="D119" s="389"/>
      <c r="E119" s="389"/>
      <c r="F119" s="389"/>
      <c r="G119" s="389"/>
      <c r="H119" s="389"/>
      <c r="I119" s="389"/>
      <c r="J119" s="389"/>
      <c r="K119" s="389"/>
    </row>
    <row r="120" spans="1:11" s="261" customFormat="1" ht="14.25">
      <c r="A120" s="398"/>
      <c r="B120" s="399"/>
      <c r="C120" s="399"/>
      <c r="D120" s="400"/>
      <c r="E120" s="400"/>
      <c r="F120" s="401">
        <v>43617</v>
      </c>
      <c r="G120" s="399"/>
      <c r="H120" s="399"/>
      <c r="I120" s="402"/>
      <c r="J120" s="402"/>
      <c r="K120" s="389"/>
    </row>
    <row r="121" spans="1:11" s="261" customFormat="1" ht="14.25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</row>
    <row r="122" spans="1:11" s="261" customFormat="1" ht="14.25">
      <c r="A122" s="360">
        <v>43644</v>
      </c>
      <c r="B122" s="361" t="s">
        <v>133</v>
      </c>
      <c r="C122" s="362">
        <v>9000</v>
      </c>
      <c r="D122" s="362" t="s">
        <v>15</v>
      </c>
      <c r="E122" s="363">
        <v>125.3</v>
      </c>
      <c r="F122" s="363">
        <v>126.3</v>
      </c>
      <c r="G122" s="363">
        <v>0</v>
      </c>
      <c r="H122" s="364">
        <f t="shared" ref="H122" si="142">SUM(F122-E122)*C122</f>
        <v>9000</v>
      </c>
      <c r="I122" s="379">
        <v>0</v>
      </c>
      <c r="J122" s="388">
        <f t="shared" ref="J122" si="143">SUM(H122:I122)</f>
        <v>9000</v>
      </c>
      <c r="K122" s="389"/>
    </row>
    <row r="123" spans="1:11" s="261" customFormat="1" ht="14.25">
      <c r="A123" s="360">
        <v>43643</v>
      </c>
      <c r="B123" s="361" t="s">
        <v>323</v>
      </c>
      <c r="C123" s="362">
        <v>12000</v>
      </c>
      <c r="D123" s="362" t="s">
        <v>15</v>
      </c>
      <c r="E123" s="363">
        <v>143</v>
      </c>
      <c r="F123" s="363">
        <v>143.69999999999999</v>
      </c>
      <c r="G123" s="363">
        <v>144.5</v>
      </c>
      <c r="H123" s="364">
        <f t="shared" ref="H123" si="144">SUM(F123-E123)*C123</f>
        <v>8399.9999999998636</v>
      </c>
      <c r="I123" s="379">
        <f>SUM(G123-F123)*C123</f>
        <v>9600.0000000001364</v>
      </c>
      <c r="J123" s="388">
        <f t="shared" ref="J123" si="145">SUM(H123:I123)</f>
        <v>18000</v>
      </c>
      <c r="K123" s="389"/>
    </row>
    <row r="124" spans="1:11" s="261" customFormat="1" ht="14.25">
      <c r="A124" s="360">
        <v>43642</v>
      </c>
      <c r="B124" s="361" t="s">
        <v>60</v>
      </c>
      <c r="C124" s="362">
        <v>500</v>
      </c>
      <c r="D124" s="362" t="s">
        <v>15</v>
      </c>
      <c r="E124" s="363">
        <v>2450</v>
      </c>
      <c r="F124" s="363">
        <v>2465</v>
      </c>
      <c r="G124" s="363">
        <v>0</v>
      </c>
      <c r="H124" s="364">
        <f t="shared" ref="H124" si="146">SUM(F124-E124)*C124</f>
        <v>7500</v>
      </c>
      <c r="I124" s="379">
        <v>0</v>
      </c>
      <c r="J124" s="388">
        <f t="shared" ref="J124" si="147">SUM(H124:I124)</f>
        <v>7500</v>
      </c>
      <c r="K124" s="389"/>
    </row>
    <row r="125" spans="1:11" s="261" customFormat="1" ht="14.25">
      <c r="A125" s="360">
        <v>43642</v>
      </c>
      <c r="B125" s="361" t="s">
        <v>279</v>
      </c>
      <c r="C125" s="362">
        <v>16000</v>
      </c>
      <c r="D125" s="362" t="s">
        <v>15</v>
      </c>
      <c r="E125" s="363">
        <v>62.4</v>
      </c>
      <c r="F125" s="363">
        <v>62.4</v>
      </c>
      <c r="G125" s="363">
        <v>0</v>
      </c>
      <c r="H125" s="364">
        <f t="shared" ref="H125" si="148">SUM(F125-E125)*C125</f>
        <v>0</v>
      </c>
      <c r="I125" s="379">
        <v>0</v>
      </c>
      <c r="J125" s="388">
        <f t="shared" ref="J125" si="149">SUM(H125:I125)</f>
        <v>0</v>
      </c>
      <c r="K125" s="389"/>
    </row>
    <row r="126" spans="1:11" s="261" customFormat="1" ht="14.25">
      <c r="A126" s="360">
        <v>43642</v>
      </c>
      <c r="B126" s="361" t="s">
        <v>104</v>
      </c>
      <c r="C126" s="362">
        <v>8000</v>
      </c>
      <c r="D126" s="362" t="s">
        <v>15</v>
      </c>
      <c r="E126" s="363">
        <v>47.4</v>
      </c>
      <c r="F126" s="363">
        <v>46</v>
      </c>
      <c r="G126" s="363">
        <v>0</v>
      </c>
      <c r="H126" s="364">
        <f t="shared" ref="H126:H127" si="150">SUM(F126-E126)*C126</f>
        <v>-11199.999999999989</v>
      </c>
      <c r="I126" s="379">
        <v>0</v>
      </c>
      <c r="J126" s="388">
        <f t="shared" ref="J126:J127" si="151">SUM(H126:I126)</f>
        <v>-11199.999999999989</v>
      </c>
      <c r="K126" s="389"/>
    </row>
    <row r="127" spans="1:11" s="261" customFormat="1" ht="14.25">
      <c r="A127" s="360">
        <v>43641</v>
      </c>
      <c r="B127" s="361" t="s">
        <v>145</v>
      </c>
      <c r="C127" s="362">
        <v>9000</v>
      </c>
      <c r="D127" s="362" t="s">
        <v>15</v>
      </c>
      <c r="E127" s="363">
        <v>97.4</v>
      </c>
      <c r="F127" s="363">
        <v>98.3</v>
      </c>
      <c r="G127" s="363">
        <v>99.5</v>
      </c>
      <c r="H127" s="364">
        <f t="shared" si="150"/>
        <v>8099.9999999999236</v>
      </c>
      <c r="I127" s="379">
        <f>SUM(G127-F127)*C127</f>
        <v>10800.000000000025</v>
      </c>
      <c r="J127" s="388">
        <f t="shared" si="151"/>
        <v>18899.999999999949</v>
      </c>
      <c r="K127" s="389"/>
    </row>
    <row r="128" spans="1:11" s="261" customFormat="1" ht="14.25">
      <c r="A128" s="360">
        <v>43640</v>
      </c>
      <c r="B128" s="361" t="s">
        <v>80</v>
      </c>
      <c r="C128" s="362">
        <v>6000</v>
      </c>
      <c r="D128" s="362" t="s">
        <v>15</v>
      </c>
      <c r="E128" s="363">
        <v>199</v>
      </c>
      <c r="F128" s="363">
        <v>199</v>
      </c>
      <c r="G128" s="363">
        <v>0</v>
      </c>
      <c r="H128" s="364">
        <f t="shared" ref="H128" si="152">SUM(F128-E128)*C128</f>
        <v>0</v>
      </c>
      <c r="I128" s="379">
        <v>0</v>
      </c>
      <c r="J128" s="388">
        <f t="shared" ref="J128" si="153">SUM(H128:I128)</f>
        <v>0</v>
      </c>
      <c r="K128" s="389"/>
    </row>
    <row r="129" spans="1:11" s="261" customFormat="1" ht="14.25">
      <c r="A129" s="360">
        <v>43640</v>
      </c>
      <c r="B129" s="361" t="s">
        <v>280</v>
      </c>
      <c r="C129" s="362">
        <v>1200</v>
      </c>
      <c r="D129" s="362" t="s">
        <v>15</v>
      </c>
      <c r="E129" s="363">
        <v>1110</v>
      </c>
      <c r="F129" s="363">
        <v>1116.5</v>
      </c>
      <c r="G129" s="363">
        <v>0</v>
      </c>
      <c r="H129" s="364">
        <f t="shared" ref="H129" si="154">SUM(F129-E129)*C129</f>
        <v>7800</v>
      </c>
      <c r="I129" s="379">
        <v>0</v>
      </c>
      <c r="J129" s="388">
        <f t="shared" ref="J129" si="155">SUM(H129:I129)</f>
        <v>7800</v>
      </c>
      <c r="K129" s="389"/>
    </row>
    <row r="130" spans="1:11" s="261" customFormat="1" ht="14.25">
      <c r="A130" s="360">
        <v>43636</v>
      </c>
      <c r="B130" s="361" t="s">
        <v>30</v>
      </c>
      <c r="C130" s="362">
        <v>2000</v>
      </c>
      <c r="D130" s="362" t="s">
        <v>15</v>
      </c>
      <c r="E130" s="363">
        <v>618</v>
      </c>
      <c r="F130" s="363">
        <v>622</v>
      </c>
      <c r="G130" s="363">
        <v>626</v>
      </c>
      <c r="H130" s="364">
        <f t="shared" ref="H130" si="156">SUM(F130-E130)*C130</f>
        <v>8000</v>
      </c>
      <c r="I130" s="379">
        <f>SUM(G130-F130)*C130</f>
        <v>8000</v>
      </c>
      <c r="J130" s="388">
        <f t="shared" ref="J130" si="157">SUM(H130:I130)</f>
        <v>16000</v>
      </c>
      <c r="K130" s="389"/>
    </row>
    <row r="131" spans="1:11" s="261" customFormat="1" ht="14.25">
      <c r="A131" s="360">
        <v>43636</v>
      </c>
      <c r="B131" s="361" t="s">
        <v>279</v>
      </c>
      <c r="C131" s="362">
        <v>16000</v>
      </c>
      <c r="D131" s="362" t="s">
        <v>15</v>
      </c>
      <c r="E131" s="363">
        <v>57.85</v>
      </c>
      <c r="F131" s="363">
        <v>58.5</v>
      </c>
      <c r="G131" s="363">
        <v>58.9</v>
      </c>
      <c r="H131" s="364">
        <f t="shared" ref="H131" si="158">SUM(F131-E131)*C131</f>
        <v>10399.999999999978</v>
      </c>
      <c r="I131" s="379">
        <f>SUM(G131-F131)*C131</f>
        <v>6399.9999999999773</v>
      </c>
      <c r="J131" s="388">
        <f t="shared" ref="J131" si="159">SUM(H131:I131)</f>
        <v>16799.999999999956</v>
      </c>
      <c r="K131" s="389"/>
    </row>
    <row r="132" spans="1:11" s="261" customFormat="1" ht="14.25">
      <c r="A132" s="360">
        <v>43635</v>
      </c>
      <c r="B132" s="361" t="s">
        <v>276</v>
      </c>
      <c r="C132" s="362">
        <v>16000</v>
      </c>
      <c r="D132" s="362" t="s">
        <v>15</v>
      </c>
      <c r="E132" s="363">
        <v>101.25</v>
      </c>
      <c r="F132" s="363">
        <v>101.75</v>
      </c>
      <c r="G132" s="363">
        <v>102.5</v>
      </c>
      <c r="H132" s="364">
        <f t="shared" ref="H132" si="160">SUM(F132-E132)*C132</f>
        <v>8000</v>
      </c>
      <c r="I132" s="379">
        <f>SUM(G132-F132)*C132</f>
        <v>12000</v>
      </c>
      <c r="J132" s="388">
        <f t="shared" ref="J132" si="161">SUM(H132:I132)</f>
        <v>20000</v>
      </c>
      <c r="K132" s="389"/>
    </row>
    <row r="133" spans="1:11" s="261" customFormat="1" ht="14.25">
      <c r="A133" s="360">
        <v>43634</v>
      </c>
      <c r="B133" s="361" t="s">
        <v>38</v>
      </c>
      <c r="C133" s="362">
        <v>12000</v>
      </c>
      <c r="D133" s="362" t="s">
        <v>15</v>
      </c>
      <c r="E133" s="363">
        <v>93.5</v>
      </c>
      <c r="F133" s="363">
        <v>94.1</v>
      </c>
      <c r="G133" s="363">
        <v>9</v>
      </c>
      <c r="H133" s="364">
        <f t="shared" ref="H133" si="162">SUM(F133-E133)*C133</f>
        <v>7199.9999999999318</v>
      </c>
      <c r="I133" s="379">
        <v>0</v>
      </c>
      <c r="J133" s="388">
        <f t="shared" ref="J133" si="163">SUM(H133:I133)</f>
        <v>7199.9999999999318</v>
      </c>
      <c r="K133" s="389"/>
    </row>
    <row r="134" spans="1:11" s="261" customFormat="1" ht="14.25">
      <c r="A134" s="360">
        <v>43633</v>
      </c>
      <c r="B134" s="361" t="s">
        <v>276</v>
      </c>
      <c r="C134" s="362">
        <v>16000</v>
      </c>
      <c r="D134" s="362" t="s">
        <v>15</v>
      </c>
      <c r="E134" s="363">
        <v>99.75</v>
      </c>
      <c r="F134" s="363">
        <v>100.5</v>
      </c>
      <c r="G134" s="363">
        <v>0</v>
      </c>
      <c r="H134" s="364">
        <f t="shared" ref="H134" si="164">SUM(F134-E134)*C134</f>
        <v>12000</v>
      </c>
      <c r="I134" s="379">
        <v>0</v>
      </c>
      <c r="J134" s="388">
        <f t="shared" ref="J134" si="165">SUM(H134:I134)</f>
        <v>12000</v>
      </c>
      <c r="K134" s="389"/>
    </row>
    <row r="135" spans="1:11" s="261" customFormat="1" ht="14.25">
      <c r="A135" s="360">
        <v>43630</v>
      </c>
      <c r="B135" s="361" t="s">
        <v>301</v>
      </c>
      <c r="C135" s="362">
        <v>1400</v>
      </c>
      <c r="D135" s="362" t="s">
        <v>15</v>
      </c>
      <c r="E135" s="363">
        <v>1365</v>
      </c>
      <c r="F135" s="363">
        <v>1372</v>
      </c>
      <c r="G135" s="363">
        <v>1380</v>
      </c>
      <c r="H135" s="364">
        <f t="shared" ref="H135" si="166">SUM(F135-E135)*C135</f>
        <v>9800</v>
      </c>
      <c r="I135" s="379">
        <f>SUM(G135-F135)*C135</f>
        <v>11200</v>
      </c>
      <c r="J135" s="388">
        <f t="shared" ref="J135" si="167">SUM(H135:I135)</f>
        <v>21000</v>
      </c>
      <c r="K135" s="389"/>
    </row>
    <row r="136" spans="1:11" s="261" customFormat="1" ht="14.25">
      <c r="A136" s="360">
        <v>43629</v>
      </c>
      <c r="B136" s="361" t="s">
        <v>45</v>
      </c>
      <c r="C136" s="362">
        <v>56000</v>
      </c>
      <c r="D136" s="362" t="s">
        <v>15</v>
      </c>
      <c r="E136" s="363">
        <v>125.5</v>
      </c>
      <c r="F136" s="363">
        <v>125.5</v>
      </c>
      <c r="G136" s="363">
        <v>0</v>
      </c>
      <c r="H136" s="364">
        <f t="shared" ref="H136:H137" si="168">SUM(F136-E136)*C136</f>
        <v>0</v>
      </c>
      <c r="I136" s="379">
        <v>0</v>
      </c>
      <c r="J136" s="388">
        <f t="shared" ref="J136:J137" si="169">SUM(H136:I136)</f>
        <v>0</v>
      </c>
      <c r="K136" s="389"/>
    </row>
    <row r="137" spans="1:11" s="261" customFormat="1" ht="14.25">
      <c r="A137" s="360">
        <v>43628</v>
      </c>
      <c r="B137" s="361" t="s">
        <v>276</v>
      </c>
      <c r="C137" s="362">
        <v>16000</v>
      </c>
      <c r="D137" s="362" t="s">
        <v>15</v>
      </c>
      <c r="E137" s="363">
        <v>79</v>
      </c>
      <c r="F137" s="363">
        <v>79.5</v>
      </c>
      <c r="G137" s="363">
        <v>0</v>
      </c>
      <c r="H137" s="364">
        <f t="shared" si="168"/>
        <v>8000</v>
      </c>
      <c r="I137" s="379">
        <v>0</v>
      </c>
      <c r="J137" s="388">
        <f t="shared" si="169"/>
        <v>8000</v>
      </c>
      <c r="K137" s="389"/>
    </row>
    <row r="138" spans="1:11" s="261" customFormat="1" ht="14.25">
      <c r="A138" s="360">
        <v>43628</v>
      </c>
      <c r="B138" s="361" t="s">
        <v>320</v>
      </c>
      <c r="C138" s="362">
        <v>15000</v>
      </c>
      <c r="D138" s="362" t="s">
        <v>15</v>
      </c>
      <c r="E138" s="363">
        <v>70.8</v>
      </c>
      <c r="F138" s="363">
        <v>70</v>
      </c>
      <c r="G138" s="363">
        <v>0</v>
      </c>
      <c r="H138" s="364">
        <f t="shared" ref="H138" si="170">SUM(F138-E138)*C138</f>
        <v>-11999.999999999958</v>
      </c>
      <c r="I138" s="379">
        <v>0</v>
      </c>
      <c r="J138" s="388">
        <f t="shared" ref="J138" si="171">SUM(H138:I138)</f>
        <v>-11999.999999999958</v>
      </c>
      <c r="K138" s="389"/>
    </row>
    <row r="139" spans="1:11" s="261" customFormat="1" ht="14.25">
      <c r="A139" s="360">
        <v>43627</v>
      </c>
      <c r="B139" s="361" t="s">
        <v>319</v>
      </c>
      <c r="C139" s="362">
        <v>800</v>
      </c>
      <c r="D139" s="362" t="s">
        <v>15</v>
      </c>
      <c r="E139" s="363">
        <v>1308</v>
      </c>
      <c r="F139" s="363">
        <v>1298</v>
      </c>
      <c r="G139" s="363">
        <v>0</v>
      </c>
      <c r="H139" s="364">
        <f t="shared" ref="H139" si="172">SUM(F139-E139)*C139</f>
        <v>-8000</v>
      </c>
      <c r="I139" s="379">
        <v>0</v>
      </c>
      <c r="J139" s="388">
        <f t="shared" ref="J139" si="173">SUM(H139:I139)</f>
        <v>-8000</v>
      </c>
      <c r="K139" s="389"/>
    </row>
    <row r="140" spans="1:11" s="261" customFormat="1" ht="14.25">
      <c r="A140" s="360">
        <v>43626</v>
      </c>
      <c r="B140" s="361" t="s">
        <v>45</v>
      </c>
      <c r="C140" s="362">
        <v>5600</v>
      </c>
      <c r="D140" s="362" t="s">
        <v>15</v>
      </c>
      <c r="E140" s="363">
        <v>120.1</v>
      </c>
      <c r="F140" s="363">
        <v>120.9</v>
      </c>
      <c r="G140" s="363">
        <v>0</v>
      </c>
      <c r="H140" s="364">
        <f t="shared" ref="H140:H141" si="174">SUM(F140-E140)*C140</f>
        <v>4480.0000000000637</v>
      </c>
      <c r="I140" s="379">
        <v>0</v>
      </c>
      <c r="J140" s="388">
        <f t="shared" ref="J140:J141" si="175">SUM(H140:I140)</f>
        <v>4480.0000000000637</v>
      </c>
      <c r="K140" s="389"/>
    </row>
    <row r="141" spans="1:11" s="261" customFormat="1" ht="14.25">
      <c r="A141" s="360">
        <v>43626</v>
      </c>
      <c r="B141" s="361" t="s">
        <v>318</v>
      </c>
      <c r="C141" s="362">
        <v>1200</v>
      </c>
      <c r="D141" s="362" t="s">
        <v>15</v>
      </c>
      <c r="E141" s="363">
        <v>1014</v>
      </c>
      <c r="F141" s="363">
        <v>1021</v>
      </c>
      <c r="G141" s="363">
        <v>0</v>
      </c>
      <c r="H141" s="364">
        <f t="shared" si="174"/>
        <v>8400</v>
      </c>
      <c r="I141" s="379">
        <v>0</v>
      </c>
      <c r="J141" s="388">
        <f t="shared" si="175"/>
        <v>8400</v>
      </c>
      <c r="K141" s="389"/>
    </row>
    <row r="142" spans="1:11" s="261" customFormat="1" ht="14.25">
      <c r="A142" s="360">
        <v>43626</v>
      </c>
      <c r="B142" s="361" t="s">
        <v>57</v>
      </c>
      <c r="C142" s="362">
        <v>12000</v>
      </c>
      <c r="D142" s="362" t="s">
        <v>15</v>
      </c>
      <c r="E142" s="363">
        <v>139</v>
      </c>
      <c r="F142" s="363">
        <v>139</v>
      </c>
      <c r="G142" s="363">
        <v>0</v>
      </c>
      <c r="H142" s="364">
        <f t="shared" ref="H142" si="176">SUM(F142-E142)*C142</f>
        <v>0</v>
      </c>
      <c r="I142" s="379">
        <v>0</v>
      </c>
      <c r="J142" s="388">
        <f t="shared" ref="J142" si="177">SUM(H142:I142)</f>
        <v>0</v>
      </c>
      <c r="K142" s="389"/>
    </row>
    <row r="143" spans="1:11" s="261" customFormat="1" ht="14.25">
      <c r="A143" s="360">
        <v>43623</v>
      </c>
      <c r="B143" s="361" t="s">
        <v>218</v>
      </c>
      <c r="C143" s="362">
        <v>7000</v>
      </c>
      <c r="D143" s="362" t="s">
        <v>15</v>
      </c>
      <c r="E143" s="363">
        <v>289</v>
      </c>
      <c r="F143" s="363">
        <v>290.5</v>
      </c>
      <c r="G143" s="363">
        <v>0</v>
      </c>
      <c r="H143" s="364">
        <f t="shared" ref="H143" si="178">SUM(F143-E143)*C143</f>
        <v>10500</v>
      </c>
      <c r="I143" s="379">
        <v>0</v>
      </c>
      <c r="J143" s="388">
        <f t="shared" ref="J143" si="179">SUM(H143:I143)</f>
        <v>10500</v>
      </c>
      <c r="K143" s="389"/>
    </row>
    <row r="144" spans="1:11" s="261" customFormat="1" ht="14.25">
      <c r="A144" s="360">
        <v>43622</v>
      </c>
      <c r="B144" s="361" t="s">
        <v>57</v>
      </c>
      <c r="C144" s="362">
        <v>12000</v>
      </c>
      <c r="D144" s="362" t="s">
        <v>15</v>
      </c>
      <c r="E144" s="363">
        <v>141</v>
      </c>
      <c r="F144" s="363">
        <v>142</v>
      </c>
      <c r="G144" s="363">
        <v>142.65</v>
      </c>
      <c r="H144" s="364">
        <f t="shared" ref="H144" si="180">SUM(F144-E144)*C144</f>
        <v>12000</v>
      </c>
      <c r="I144" s="379">
        <f>SUM(G144-F144)*C144</f>
        <v>7800.0000000000682</v>
      </c>
      <c r="J144" s="388">
        <f t="shared" ref="J144" si="181">SUM(H144:I144)</f>
        <v>19800.000000000069</v>
      </c>
      <c r="K144" s="389"/>
    </row>
    <row r="145" spans="1:11" s="261" customFormat="1" ht="14.25">
      <c r="A145" s="360">
        <v>43620</v>
      </c>
      <c r="B145" s="361" t="s">
        <v>102</v>
      </c>
      <c r="C145" s="362">
        <v>8000</v>
      </c>
      <c r="D145" s="362" t="s">
        <v>15</v>
      </c>
      <c r="E145" s="363">
        <v>143</v>
      </c>
      <c r="F145" s="363">
        <v>141.75</v>
      </c>
      <c r="G145" s="363">
        <v>0</v>
      </c>
      <c r="H145" s="364">
        <f t="shared" ref="H145" si="182">SUM(F145-E145)*C145</f>
        <v>-10000</v>
      </c>
      <c r="I145" s="379">
        <v>0</v>
      </c>
      <c r="J145" s="388">
        <f t="shared" ref="J145" si="183">SUM(H145:I145)</f>
        <v>-10000</v>
      </c>
      <c r="K145" s="389"/>
    </row>
    <row r="146" spans="1:11" s="261" customFormat="1" ht="14.25">
      <c r="A146" s="360">
        <v>43620</v>
      </c>
      <c r="B146" s="361" t="s">
        <v>297</v>
      </c>
      <c r="C146" s="362">
        <v>7000</v>
      </c>
      <c r="D146" s="362" t="s">
        <v>15</v>
      </c>
      <c r="E146" s="363">
        <v>289.5</v>
      </c>
      <c r="F146" s="363">
        <v>287.75</v>
      </c>
      <c r="G146" s="363">
        <v>0</v>
      </c>
      <c r="H146" s="364">
        <f t="shared" ref="H146" si="184">SUM(F146-E146)*C146</f>
        <v>-12250</v>
      </c>
      <c r="I146" s="379">
        <v>0</v>
      </c>
      <c r="J146" s="388">
        <f t="shared" ref="J146" si="185">SUM(H146:I146)</f>
        <v>-12250</v>
      </c>
      <c r="K146" s="389"/>
    </row>
    <row r="147" spans="1:11" s="261" customFormat="1" ht="14.25">
      <c r="A147" s="360">
        <v>43619</v>
      </c>
      <c r="B147" s="361" t="s">
        <v>288</v>
      </c>
      <c r="C147" s="362">
        <v>12000</v>
      </c>
      <c r="D147" s="362" t="s">
        <v>15</v>
      </c>
      <c r="E147" s="363">
        <v>146.15</v>
      </c>
      <c r="F147" s="363">
        <v>145.69999999999999</v>
      </c>
      <c r="G147" s="363">
        <v>0</v>
      </c>
      <c r="H147" s="364">
        <f t="shared" ref="H147" si="186">SUM(F147-E147)*C147</f>
        <v>-5400.0000000002046</v>
      </c>
      <c r="I147" s="379">
        <v>0</v>
      </c>
      <c r="J147" s="388">
        <f t="shared" ref="J147" si="187">SUM(H147:I147)</f>
        <v>-5400.0000000002046</v>
      </c>
      <c r="K147" s="389"/>
    </row>
    <row r="148" spans="1:11" s="261" customFormat="1" ht="14.25">
      <c r="A148" s="360">
        <v>43619</v>
      </c>
      <c r="B148" s="361" t="s">
        <v>246</v>
      </c>
      <c r="C148" s="362">
        <v>7000</v>
      </c>
      <c r="D148" s="362" t="s">
        <v>15</v>
      </c>
      <c r="E148" s="363">
        <v>170</v>
      </c>
      <c r="F148" s="363">
        <v>170.5</v>
      </c>
      <c r="G148" s="363">
        <v>0</v>
      </c>
      <c r="H148" s="364">
        <f t="shared" ref="H148:H149" si="188">SUM(F148-E148)*C148</f>
        <v>3500</v>
      </c>
      <c r="I148" s="379">
        <v>0</v>
      </c>
      <c r="J148" s="388">
        <f t="shared" ref="J148:J149" si="189">SUM(H148:I148)</f>
        <v>3500</v>
      </c>
      <c r="K148" s="389"/>
    </row>
    <row r="149" spans="1:11" s="261" customFormat="1" ht="14.25">
      <c r="A149" s="360">
        <v>43619</v>
      </c>
      <c r="B149" s="361" t="s">
        <v>288</v>
      </c>
      <c r="C149" s="362">
        <v>12000</v>
      </c>
      <c r="D149" s="362" t="s">
        <v>15</v>
      </c>
      <c r="E149" s="363">
        <v>146.5</v>
      </c>
      <c r="F149" s="363">
        <v>147.4</v>
      </c>
      <c r="G149" s="363">
        <v>148</v>
      </c>
      <c r="H149" s="364">
        <f t="shared" si="188"/>
        <v>10800.000000000069</v>
      </c>
      <c r="I149" s="379">
        <f>SUM(G149-F149)*C149</f>
        <v>7199.9999999999318</v>
      </c>
      <c r="J149" s="388">
        <f t="shared" si="189"/>
        <v>18000</v>
      </c>
      <c r="K149" s="389"/>
    </row>
    <row r="150" spans="1:11" s="261" customFormat="1" ht="14.25">
      <c r="A150" s="390"/>
      <c r="B150" s="390"/>
      <c r="C150" s="390"/>
      <c r="D150" s="390"/>
      <c r="E150" s="390"/>
      <c r="F150" s="390"/>
      <c r="G150" s="390" t="s">
        <v>282</v>
      </c>
      <c r="H150" s="391">
        <f>SUM(H121:H149)</f>
        <v>95029.99999999968</v>
      </c>
      <c r="I150" s="419" t="s">
        <v>328</v>
      </c>
      <c r="J150" s="391">
        <f>SUM(J121:J149)</f>
        <v>168029.99999999977</v>
      </c>
      <c r="K150" s="389"/>
    </row>
    <row r="151" spans="1:11" s="261" customFormat="1" ht="14.25">
      <c r="A151" s="392">
        <v>43586</v>
      </c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</row>
    <row r="152" spans="1:11" s="261" customFormat="1" ht="14.25">
      <c r="A152" s="393" t="s">
        <v>303</v>
      </c>
      <c r="B152" s="394" t="s">
        <v>304</v>
      </c>
      <c r="C152" s="380" t="s">
        <v>305</v>
      </c>
      <c r="D152" s="395" t="s">
        <v>306</v>
      </c>
      <c r="E152" s="395" t="s">
        <v>307</v>
      </c>
      <c r="F152" s="380" t="s">
        <v>296</v>
      </c>
      <c r="G152" s="389"/>
      <c r="H152" s="389"/>
      <c r="I152" s="389"/>
      <c r="J152" s="389"/>
      <c r="K152" s="389"/>
    </row>
    <row r="153" spans="1:11" s="261" customFormat="1" ht="14.25">
      <c r="A153" s="396" t="s">
        <v>321</v>
      </c>
      <c r="B153" s="382">
        <v>2</v>
      </c>
      <c r="C153" s="383">
        <f>SUM(A153-B153)</f>
        <v>25</v>
      </c>
      <c r="D153" s="397">
        <v>7</v>
      </c>
      <c r="E153" s="383">
        <f>SUM(C153-D153)</f>
        <v>18</v>
      </c>
      <c r="F153" s="383">
        <f>E153*100/C153</f>
        <v>72</v>
      </c>
      <c r="G153" s="389"/>
      <c r="H153" s="389"/>
      <c r="I153" s="389"/>
      <c r="J153" s="389"/>
      <c r="K153" s="389"/>
    </row>
    <row r="154" spans="1:11" s="261" customFormat="1" ht="14.25">
      <c r="A154" s="389"/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</row>
    <row r="155" spans="1:11" s="261" customFormat="1" ht="14.25">
      <c r="A155" s="398"/>
      <c r="B155" s="399"/>
      <c r="C155" s="399"/>
      <c r="D155" s="400"/>
      <c r="E155" s="400"/>
      <c r="F155" s="401">
        <v>43586</v>
      </c>
      <c r="G155" s="399"/>
      <c r="H155" s="399"/>
      <c r="I155" s="402"/>
      <c r="J155" s="402"/>
      <c r="K155" s="389"/>
    </row>
    <row r="156" spans="1:11" s="261" customFormat="1" ht="14.25">
      <c r="A156" s="360"/>
      <c r="B156" s="361"/>
      <c r="C156" s="362"/>
      <c r="D156" s="362"/>
      <c r="E156" s="363"/>
      <c r="F156" s="363"/>
      <c r="G156" s="363"/>
      <c r="H156" s="364"/>
      <c r="I156" s="379"/>
      <c r="J156" s="364"/>
      <c r="K156" s="389"/>
    </row>
    <row r="157" spans="1:11" s="261" customFormat="1" ht="14.25">
      <c r="A157" s="360">
        <v>43616</v>
      </c>
      <c r="B157" s="361" t="s">
        <v>316</v>
      </c>
      <c r="C157" s="362">
        <v>3600</v>
      </c>
      <c r="D157" s="362" t="s">
        <v>15</v>
      </c>
      <c r="E157" s="363">
        <v>370.5</v>
      </c>
      <c r="F157" s="363">
        <v>367</v>
      </c>
      <c r="G157" s="363">
        <v>0</v>
      </c>
      <c r="H157" s="364">
        <f t="shared" ref="H157" si="190">SUM(F157-E157)*C157</f>
        <v>-12600</v>
      </c>
      <c r="I157" s="379">
        <v>0</v>
      </c>
      <c r="J157" s="388">
        <f t="shared" ref="J157" si="191">SUM(H157:I157)</f>
        <v>-12600</v>
      </c>
      <c r="K157" s="389"/>
    </row>
    <row r="158" spans="1:11" s="261" customFormat="1" ht="14.25">
      <c r="A158" s="360">
        <v>43615</v>
      </c>
      <c r="B158" s="361" t="s">
        <v>317</v>
      </c>
      <c r="C158" s="362">
        <v>2800</v>
      </c>
      <c r="D158" s="362" t="s">
        <v>15</v>
      </c>
      <c r="E158" s="363">
        <v>709.1</v>
      </c>
      <c r="F158" s="363">
        <v>712</v>
      </c>
      <c r="G158" s="363">
        <v>715</v>
      </c>
      <c r="H158" s="364">
        <f t="shared" ref="H158" si="192">SUM(F158-E158)*C158</f>
        <v>8119.9999999999363</v>
      </c>
      <c r="I158" s="379">
        <f>SUM(G158-F158)*C158</f>
        <v>8400</v>
      </c>
      <c r="J158" s="388">
        <f t="shared" ref="J158" si="193">SUM(H158:I158)</f>
        <v>16519.999999999935</v>
      </c>
      <c r="K158" s="389"/>
    </row>
    <row r="159" spans="1:11" s="261" customFormat="1" ht="14.25">
      <c r="A159" s="360">
        <v>43614</v>
      </c>
      <c r="B159" s="361" t="s">
        <v>315</v>
      </c>
      <c r="C159" s="362">
        <v>9000</v>
      </c>
      <c r="D159" s="362" t="s">
        <v>15</v>
      </c>
      <c r="E159" s="363">
        <v>132</v>
      </c>
      <c r="F159" s="363">
        <v>133</v>
      </c>
      <c r="G159" s="363">
        <v>134</v>
      </c>
      <c r="H159" s="364">
        <f t="shared" ref="H159" si="194">SUM(F159-E159)*C159</f>
        <v>9000</v>
      </c>
      <c r="I159" s="379">
        <f>SUM(G159-F159)*C159</f>
        <v>9000</v>
      </c>
      <c r="J159" s="388">
        <f t="shared" ref="J159" si="195">SUM(H159:I159)</f>
        <v>18000</v>
      </c>
      <c r="K159" s="389"/>
    </row>
    <row r="160" spans="1:11" s="261" customFormat="1" ht="14.25">
      <c r="A160" s="360">
        <v>43613</v>
      </c>
      <c r="B160" s="361" t="s">
        <v>316</v>
      </c>
      <c r="C160" s="362">
        <v>3600</v>
      </c>
      <c r="D160" s="362" t="s">
        <v>15</v>
      </c>
      <c r="E160" s="363">
        <v>361.1</v>
      </c>
      <c r="F160" s="363">
        <v>357.5</v>
      </c>
      <c r="G160" s="363">
        <v>134</v>
      </c>
      <c r="H160" s="364">
        <f t="shared" ref="H160" si="196">SUM(F160-E160)*C160</f>
        <v>-12960.000000000082</v>
      </c>
      <c r="I160" s="379">
        <v>0</v>
      </c>
      <c r="J160" s="388">
        <f t="shared" ref="J160" si="197">SUM(H160:I160)</f>
        <v>-12960.000000000082</v>
      </c>
      <c r="K160" s="389"/>
    </row>
    <row r="161" spans="1:11" s="261" customFormat="1" ht="14.25">
      <c r="A161" s="360">
        <v>43612</v>
      </c>
      <c r="B161" s="361" t="s">
        <v>36</v>
      </c>
      <c r="C161" s="362">
        <v>5000</v>
      </c>
      <c r="D161" s="362" t="s">
        <v>15</v>
      </c>
      <c r="E161" s="363">
        <v>416</v>
      </c>
      <c r="F161" s="363">
        <v>417.5</v>
      </c>
      <c r="G161" s="363">
        <v>0</v>
      </c>
      <c r="H161" s="364">
        <f t="shared" ref="H161" si="198">SUM(F161-E161)*C161</f>
        <v>7500</v>
      </c>
      <c r="I161" s="379">
        <v>0</v>
      </c>
      <c r="J161" s="388">
        <f t="shared" ref="J161" si="199">SUM(H161:I161)</f>
        <v>7500</v>
      </c>
      <c r="K161" s="389"/>
    </row>
    <row r="162" spans="1:11" s="261" customFormat="1" ht="14.25">
      <c r="A162" s="360">
        <v>43609</v>
      </c>
      <c r="B162" s="361" t="s">
        <v>278</v>
      </c>
      <c r="C162" s="362">
        <v>24000</v>
      </c>
      <c r="D162" s="362" t="s">
        <v>15</v>
      </c>
      <c r="E162" s="363">
        <v>39.049999999999997</v>
      </c>
      <c r="F162" s="363">
        <v>39.049999999999997</v>
      </c>
      <c r="G162" s="363">
        <v>0</v>
      </c>
      <c r="H162" s="364">
        <f t="shared" ref="H162" si="200">SUM(F162-E162)*C162</f>
        <v>0</v>
      </c>
      <c r="I162" s="379">
        <v>0</v>
      </c>
      <c r="J162" s="388">
        <f t="shared" ref="J162" si="201">SUM(H162:I162)</f>
        <v>0</v>
      </c>
      <c r="K162" s="389"/>
    </row>
    <row r="163" spans="1:11" s="261" customFormat="1" ht="14.25">
      <c r="A163" s="360">
        <v>43609</v>
      </c>
      <c r="B163" s="361" t="s">
        <v>79</v>
      </c>
      <c r="C163" s="362">
        <v>18000</v>
      </c>
      <c r="D163" s="362" t="s">
        <v>15</v>
      </c>
      <c r="E163" s="363">
        <v>53.7</v>
      </c>
      <c r="F163" s="363">
        <v>54.2</v>
      </c>
      <c r="G163" s="363">
        <v>54.7</v>
      </c>
      <c r="H163" s="364">
        <f t="shared" ref="H163" si="202">SUM(F163-E163)*C163</f>
        <v>9000</v>
      </c>
      <c r="I163" s="379">
        <f>SUM(G163-F163)*C163</f>
        <v>9000</v>
      </c>
      <c r="J163" s="388">
        <f t="shared" ref="J163" si="203">SUM(H163:I163)</f>
        <v>18000</v>
      </c>
      <c r="K163" s="389"/>
    </row>
    <row r="164" spans="1:11" s="261" customFormat="1" ht="14.25">
      <c r="A164" s="360">
        <v>43608</v>
      </c>
      <c r="B164" s="361" t="s">
        <v>38</v>
      </c>
      <c r="C164" s="362">
        <v>14000</v>
      </c>
      <c r="D164" s="362" t="s">
        <v>15</v>
      </c>
      <c r="E164" s="363">
        <v>100</v>
      </c>
      <c r="F164" s="363">
        <v>101</v>
      </c>
      <c r="G164" s="363">
        <v>102</v>
      </c>
      <c r="H164" s="364">
        <f t="shared" ref="H164" si="204">SUM(F164-E164)*C164</f>
        <v>14000</v>
      </c>
      <c r="I164" s="379">
        <f>SUM(G164-F164)*C164</f>
        <v>14000</v>
      </c>
      <c r="J164" s="388">
        <f t="shared" ref="J164" si="205">SUM(H164:I164)</f>
        <v>28000</v>
      </c>
      <c r="K164" s="389"/>
    </row>
    <row r="165" spans="1:11" s="261" customFormat="1" ht="14.25">
      <c r="A165" s="360">
        <v>43607</v>
      </c>
      <c r="B165" s="361" t="s">
        <v>314</v>
      </c>
      <c r="C165" s="362">
        <v>750</v>
      </c>
      <c r="D165" s="362" t="s">
        <v>15</v>
      </c>
      <c r="E165" s="363">
        <v>1465</v>
      </c>
      <c r="F165" s="363">
        <v>1477</v>
      </c>
      <c r="G165" s="363">
        <v>0</v>
      </c>
      <c r="H165" s="364">
        <f t="shared" ref="H165" si="206">SUM(F165-E165)*C165</f>
        <v>9000</v>
      </c>
      <c r="I165" s="379">
        <v>0</v>
      </c>
      <c r="J165" s="388">
        <f t="shared" ref="J165" si="207">SUM(H165:I165)</f>
        <v>9000</v>
      </c>
      <c r="K165" s="389"/>
    </row>
    <row r="166" spans="1:11" s="261" customFormat="1" ht="14.25">
      <c r="A166" s="360">
        <v>43606</v>
      </c>
      <c r="B166" s="361" t="s">
        <v>57</v>
      </c>
      <c r="C166" s="362">
        <v>12000</v>
      </c>
      <c r="D166" s="362" t="s">
        <v>15</v>
      </c>
      <c r="E166" s="363">
        <v>125.6</v>
      </c>
      <c r="F166" s="363">
        <v>127.5</v>
      </c>
      <c r="G166" s="363">
        <v>128.35</v>
      </c>
      <c r="H166" s="364">
        <f t="shared" ref="H166" si="208">SUM(F166-E166)*C166</f>
        <v>22800.000000000069</v>
      </c>
      <c r="I166" s="379">
        <f>SUM(G166-F166)*C166</f>
        <v>10199.999999999931</v>
      </c>
      <c r="J166" s="388">
        <f t="shared" ref="J166" si="209">SUM(H166:I166)</f>
        <v>33000</v>
      </c>
      <c r="K166" s="389"/>
    </row>
    <row r="167" spans="1:11" s="261" customFormat="1" ht="14.25">
      <c r="A167" s="360">
        <v>43606</v>
      </c>
      <c r="B167" s="361" t="s">
        <v>302</v>
      </c>
      <c r="C167" s="362">
        <v>4000</v>
      </c>
      <c r="D167" s="362" t="s">
        <v>15</v>
      </c>
      <c r="E167" s="363">
        <v>270</v>
      </c>
      <c r="F167" s="363">
        <v>266</v>
      </c>
      <c r="G167" s="363">
        <v>0</v>
      </c>
      <c r="H167" s="364">
        <f t="shared" ref="H167" si="210">SUM(F167-E167)*C167</f>
        <v>-16000</v>
      </c>
      <c r="I167" s="379">
        <v>0</v>
      </c>
      <c r="J167" s="388">
        <f t="shared" ref="J167" si="211">SUM(H167:I167)</f>
        <v>-16000</v>
      </c>
      <c r="K167" s="389"/>
    </row>
    <row r="168" spans="1:11" s="261" customFormat="1" ht="14.25">
      <c r="A168" s="360">
        <v>43605</v>
      </c>
      <c r="B168" s="361" t="s">
        <v>36</v>
      </c>
      <c r="C168" s="362">
        <v>5000</v>
      </c>
      <c r="D168" s="362" t="s">
        <v>15</v>
      </c>
      <c r="E168" s="363">
        <v>400</v>
      </c>
      <c r="F168" s="363">
        <v>401.5</v>
      </c>
      <c r="G168" s="363">
        <v>403</v>
      </c>
      <c r="H168" s="364">
        <f t="shared" ref="H168" si="212">SUM(F168-E168)*C168</f>
        <v>7500</v>
      </c>
      <c r="I168" s="379">
        <f>SUM(G168-F168)*C168</f>
        <v>7500</v>
      </c>
      <c r="J168" s="388">
        <f t="shared" ref="J168" si="213">SUM(H168:I168)</f>
        <v>15000</v>
      </c>
      <c r="K168" s="389"/>
    </row>
    <row r="169" spans="1:11" s="261" customFormat="1" ht="14.25">
      <c r="A169" s="360">
        <v>43605</v>
      </c>
      <c r="B169" s="361" t="s">
        <v>106</v>
      </c>
      <c r="C169" s="362">
        <v>8000</v>
      </c>
      <c r="D169" s="362" t="s">
        <v>15</v>
      </c>
      <c r="E169" s="363">
        <v>88.5</v>
      </c>
      <c r="F169" s="363">
        <v>87</v>
      </c>
      <c r="G169" s="363">
        <v>0</v>
      </c>
      <c r="H169" s="364">
        <f t="shared" ref="H169" si="214">SUM(F169-E169)*C169</f>
        <v>-12000</v>
      </c>
      <c r="I169" s="379">
        <v>0</v>
      </c>
      <c r="J169" s="388">
        <f t="shared" ref="J169" si="215">SUM(H169:I169)</f>
        <v>-12000</v>
      </c>
      <c r="K169" s="389"/>
    </row>
    <row r="170" spans="1:11" s="261" customFormat="1" ht="14.25">
      <c r="A170" s="360">
        <v>43602</v>
      </c>
      <c r="B170" s="361" t="s">
        <v>313</v>
      </c>
      <c r="C170" s="362">
        <v>800</v>
      </c>
      <c r="D170" s="362" t="s">
        <v>15</v>
      </c>
      <c r="E170" s="363">
        <v>1595</v>
      </c>
      <c r="F170" s="363">
        <v>1605</v>
      </c>
      <c r="G170" s="363">
        <v>0</v>
      </c>
      <c r="H170" s="364">
        <f t="shared" ref="H170" si="216">SUM(F170-E170)*C170</f>
        <v>8000</v>
      </c>
      <c r="I170" s="379">
        <v>0</v>
      </c>
      <c r="J170" s="388">
        <f t="shared" ref="J170" si="217">SUM(H170:I170)</f>
        <v>8000</v>
      </c>
      <c r="K170" s="389"/>
    </row>
    <row r="171" spans="1:11" s="261" customFormat="1" ht="14.25">
      <c r="A171" s="360">
        <v>43601</v>
      </c>
      <c r="B171" s="361" t="s">
        <v>68</v>
      </c>
      <c r="C171" s="362">
        <v>8000</v>
      </c>
      <c r="D171" s="362" t="s">
        <v>15</v>
      </c>
      <c r="E171" s="363">
        <v>83</v>
      </c>
      <c r="F171" s="363">
        <v>83.4</v>
      </c>
      <c r="G171" s="363">
        <v>0</v>
      </c>
      <c r="H171" s="364">
        <f t="shared" ref="H171" si="218">SUM(F171-E171)*C171</f>
        <v>3200.0000000000455</v>
      </c>
      <c r="I171" s="379">
        <v>0</v>
      </c>
      <c r="J171" s="388">
        <f t="shared" ref="J171" si="219">SUM(H171:I171)</f>
        <v>3200.0000000000455</v>
      </c>
      <c r="K171" s="389"/>
    </row>
    <row r="172" spans="1:11" s="261" customFormat="1" ht="14.25">
      <c r="A172" s="360">
        <v>43601</v>
      </c>
      <c r="B172" s="361" t="s">
        <v>57</v>
      </c>
      <c r="C172" s="362">
        <v>12000</v>
      </c>
      <c r="D172" s="362" t="s">
        <v>15</v>
      </c>
      <c r="E172" s="363">
        <v>120</v>
      </c>
      <c r="F172" s="363">
        <v>121</v>
      </c>
      <c r="G172" s="363">
        <v>122</v>
      </c>
      <c r="H172" s="364">
        <f t="shared" ref="H172" si="220">SUM(F172-E172)*C172</f>
        <v>12000</v>
      </c>
      <c r="I172" s="379">
        <f>SUM(G172-F172)*C172</f>
        <v>12000</v>
      </c>
      <c r="J172" s="388">
        <f t="shared" ref="J172" si="221">SUM(H172:I172)</f>
        <v>24000</v>
      </c>
      <c r="K172" s="389"/>
    </row>
    <row r="173" spans="1:11" s="261" customFormat="1" ht="14.25">
      <c r="A173" s="360">
        <v>43600</v>
      </c>
      <c r="B173" s="361" t="s">
        <v>126</v>
      </c>
      <c r="C173" s="362">
        <v>8000</v>
      </c>
      <c r="D173" s="362" t="s">
        <v>15</v>
      </c>
      <c r="E173" s="363">
        <v>128.5</v>
      </c>
      <c r="F173" s="363">
        <v>129.5</v>
      </c>
      <c r="G173" s="363">
        <v>130.35</v>
      </c>
      <c r="H173" s="364">
        <f t="shared" ref="H173" si="222">SUM(F173-E173)*C173</f>
        <v>8000</v>
      </c>
      <c r="I173" s="379">
        <f>SUM(G173-F173)*C173</f>
        <v>6799.9999999999545</v>
      </c>
      <c r="J173" s="388">
        <f t="shared" ref="J173" si="223">SUM(H173:I173)</f>
        <v>14799.999999999955</v>
      </c>
      <c r="K173" s="389"/>
    </row>
    <row r="174" spans="1:11" s="261" customFormat="1" ht="14.25">
      <c r="A174" s="360">
        <v>43599</v>
      </c>
      <c r="B174" s="361" t="s">
        <v>312</v>
      </c>
      <c r="C174" s="362">
        <v>9000</v>
      </c>
      <c r="D174" s="362" t="s">
        <v>15</v>
      </c>
      <c r="E174" s="363">
        <v>117</v>
      </c>
      <c r="F174" s="363">
        <v>118</v>
      </c>
      <c r="G174" s="363">
        <v>119</v>
      </c>
      <c r="H174" s="364">
        <f t="shared" ref="H174" si="224">SUM(F174-E174)*C174</f>
        <v>9000</v>
      </c>
      <c r="I174" s="379">
        <f>SUM(G174-F174)*C174</f>
        <v>9000</v>
      </c>
      <c r="J174" s="388">
        <f t="shared" ref="J174" si="225">SUM(H174:I174)</f>
        <v>18000</v>
      </c>
      <c r="K174" s="389"/>
    </row>
    <row r="175" spans="1:11" s="261" customFormat="1" ht="14.25">
      <c r="A175" s="360">
        <v>43598</v>
      </c>
      <c r="B175" s="361" t="s">
        <v>48</v>
      </c>
      <c r="C175" s="362">
        <v>14000</v>
      </c>
      <c r="D175" s="362" t="s">
        <v>15</v>
      </c>
      <c r="E175" s="363">
        <v>98.6</v>
      </c>
      <c r="F175" s="363">
        <v>97.8</v>
      </c>
      <c r="G175" s="363">
        <v>0</v>
      </c>
      <c r="H175" s="364">
        <f t="shared" ref="H175" si="226">SUM(F175-E175)*C175</f>
        <v>-11199.99999999996</v>
      </c>
      <c r="I175" s="379">
        <v>0</v>
      </c>
      <c r="J175" s="388">
        <f t="shared" ref="J175" si="227">SUM(H175:I175)</f>
        <v>-11199.99999999996</v>
      </c>
      <c r="K175" s="389"/>
    </row>
    <row r="176" spans="1:11" s="261" customFormat="1" ht="14.25">
      <c r="A176" s="360">
        <v>43595</v>
      </c>
      <c r="B176" s="361" t="s">
        <v>49</v>
      </c>
      <c r="C176" s="362">
        <v>14000</v>
      </c>
      <c r="D176" s="362" t="s">
        <v>15</v>
      </c>
      <c r="E176" s="363">
        <v>86</v>
      </c>
      <c r="F176" s="363">
        <v>86.6</v>
      </c>
      <c r="G176" s="363">
        <v>0</v>
      </c>
      <c r="H176" s="364">
        <f t="shared" ref="H176" si="228">SUM(F176-E176)*C176</f>
        <v>8399.99999999992</v>
      </c>
      <c r="I176" s="379">
        <v>0</v>
      </c>
      <c r="J176" s="388">
        <f t="shared" ref="J176" si="229">SUM(H176:I176)</f>
        <v>8399.99999999992</v>
      </c>
      <c r="K176" s="389"/>
    </row>
    <row r="177" spans="1:11" s="261" customFormat="1" ht="14.25">
      <c r="A177" s="360">
        <v>43594</v>
      </c>
      <c r="B177" s="361" t="s">
        <v>79</v>
      </c>
      <c r="C177" s="362">
        <v>18000</v>
      </c>
      <c r="D177" s="362" t="s">
        <v>13</v>
      </c>
      <c r="E177" s="363">
        <v>48.85</v>
      </c>
      <c r="F177" s="363">
        <v>48.35</v>
      </c>
      <c r="G177" s="363">
        <v>0</v>
      </c>
      <c r="H177" s="364">
        <f>SUM(E177-F177)*C177</f>
        <v>9000</v>
      </c>
      <c r="I177" s="379">
        <v>0</v>
      </c>
      <c r="J177" s="388">
        <f t="shared" ref="J177" si="230">SUM(H177:I177)</f>
        <v>9000</v>
      </c>
      <c r="K177" s="389"/>
    </row>
    <row r="178" spans="1:11" s="261" customFormat="1" ht="14.25">
      <c r="A178" s="360">
        <v>43593</v>
      </c>
      <c r="B178" s="361" t="s">
        <v>311</v>
      </c>
      <c r="C178" s="362">
        <v>800</v>
      </c>
      <c r="D178" s="362" t="s">
        <v>15</v>
      </c>
      <c r="E178" s="363">
        <v>1066</v>
      </c>
      <c r="F178" s="363">
        <v>1066</v>
      </c>
      <c r="G178" s="363">
        <v>0</v>
      </c>
      <c r="H178" s="364">
        <f t="shared" ref="H178" si="231">SUM(F178-E178)*C178</f>
        <v>0</v>
      </c>
      <c r="I178" s="379">
        <v>0</v>
      </c>
      <c r="J178" s="388">
        <f t="shared" ref="J178" si="232">SUM(H178:I178)</f>
        <v>0</v>
      </c>
      <c r="K178" s="389"/>
    </row>
    <row r="179" spans="1:11" s="261" customFormat="1" ht="14.25">
      <c r="A179" s="360">
        <v>43592</v>
      </c>
      <c r="B179" s="361" t="s">
        <v>310</v>
      </c>
      <c r="C179" s="362">
        <v>8000</v>
      </c>
      <c r="D179" s="362" t="s">
        <v>15</v>
      </c>
      <c r="E179" s="363">
        <v>194</v>
      </c>
      <c r="F179" s="363">
        <v>193.5</v>
      </c>
      <c r="G179" s="363">
        <v>0</v>
      </c>
      <c r="H179" s="364">
        <f t="shared" ref="H179" si="233">SUM(F179-E179)*C179</f>
        <v>-4000</v>
      </c>
      <c r="I179" s="379">
        <v>0</v>
      </c>
      <c r="J179" s="388">
        <f t="shared" ref="J179" si="234">SUM(H179:I179)</f>
        <v>-4000</v>
      </c>
      <c r="K179" s="389"/>
    </row>
    <row r="180" spans="1:11" s="261" customFormat="1" ht="14.25">
      <c r="A180" s="360">
        <v>43591</v>
      </c>
      <c r="B180" s="361" t="s">
        <v>88</v>
      </c>
      <c r="C180" s="362">
        <v>13000</v>
      </c>
      <c r="D180" s="362" t="s">
        <v>15</v>
      </c>
      <c r="E180" s="363">
        <v>118</v>
      </c>
      <c r="F180" s="363">
        <v>118.75</v>
      </c>
      <c r="G180" s="363">
        <v>119.5</v>
      </c>
      <c r="H180" s="364">
        <f t="shared" ref="H180" si="235">SUM(F180-E180)*C180</f>
        <v>9750</v>
      </c>
      <c r="I180" s="379">
        <f>SUM(G180-F180)*C180</f>
        <v>9750</v>
      </c>
      <c r="J180" s="388">
        <f t="shared" ref="J180" si="236">SUM(H180:I180)</f>
        <v>19500</v>
      </c>
      <c r="K180" s="389"/>
    </row>
    <row r="181" spans="1:11" s="261" customFormat="1" ht="14.25">
      <c r="A181" s="360">
        <v>43588</v>
      </c>
      <c r="B181" s="361" t="s">
        <v>48</v>
      </c>
      <c r="C181" s="362">
        <v>14000</v>
      </c>
      <c r="D181" s="362" t="s">
        <v>15</v>
      </c>
      <c r="E181" s="363">
        <v>96.5</v>
      </c>
      <c r="F181" s="363">
        <v>97.25</v>
      </c>
      <c r="G181" s="363">
        <v>98</v>
      </c>
      <c r="H181" s="364">
        <f t="shared" ref="H181" si="237">SUM(F181-E181)*C181</f>
        <v>10500</v>
      </c>
      <c r="I181" s="379">
        <f>SUM(G181-F181)*C181</f>
        <v>10500</v>
      </c>
      <c r="J181" s="388">
        <f t="shared" ref="J181" si="238">SUM(H181:I181)</f>
        <v>21000</v>
      </c>
      <c r="K181" s="389"/>
    </row>
    <row r="182" spans="1:11" s="261" customFormat="1" ht="14.25">
      <c r="A182" s="360">
        <v>43587</v>
      </c>
      <c r="B182" s="361" t="s">
        <v>298</v>
      </c>
      <c r="C182" s="362">
        <v>800</v>
      </c>
      <c r="D182" s="362" t="s">
        <v>15</v>
      </c>
      <c r="E182" s="363">
        <v>1420</v>
      </c>
      <c r="F182" s="363">
        <v>1430</v>
      </c>
      <c r="G182" s="363">
        <v>0</v>
      </c>
      <c r="H182" s="364">
        <f t="shared" ref="H182:H190" si="239">SUM(F182-E182)*C182</f>
        <v>8000</v>
      </c>
      <c r="I182" s="379">
        <v>0</v>
      </c>
      <c r="J182" s="388">
        <f t="shared" ref="J182" si="240">SUM(H182:I182)</f>
        <v>8000</v>
      </c>
      <c r="K182" s="389"/>
    </row>
    <row r="183" spans="1:11" s="261" customFormat="1" ht="14.25">
      <c r="A183" s="360">
        <v>43587</v>
      </c>
      <c r="B183" s="361" t="s">
        <v>36</v>
      </c>
      <c r="C183" s="362">
        <v>5000</v>
      </c>
      <c r="D183" s="362" t="s">
        <v>15</v>
      </c>
      <c r="E183" s="363">
        <v>397</v>
      </c>
      <c r="F183" s="363">
        <v>395</v>
      </c>
      <c r="G183" s="363">
        <v>0</v>
      </c>
      <c r="H183" s="364">
        <f t="shared" si="239"/>
        <v>-10000</v>
      </c>
      <c r="I183" s="379">
        <v>0</v>
      </c>
      <c r="J183" s="388">
        <f t="shared" ref="J183:J190" si="241">SUM(H183:I183)</f>
        <v>-10000</v>
      </c>
      <c r="K183" s="389"/>
    </row>
    <row r="184" spans="1:11" s="261" customFormat="1" ht="14.25">
      <c r="A184" s="390"/>
      <c r="B184" s="390"/>
      <c r="C184" s="390"/>
      <c r="D184" s="390"/>
      <c r="E184" s="390"/>
      <c r="F184" s="390"/>
      <c r="G184" s="390" t="s">
        <v>282</v>
      </c>
      <c r="H184" s="391">
        <f>SUM(H158:H183)</f>
        <v>106609.99999999994</v>
      </c>
      <c r="I184" s="419" t="s">
        <v>328</v>
      </c>
      <c r="J184" s="391">
        <f>SUM(J158:J183)</f>
        <v>212759.99999999977</v>
      </c>
      <c r="K184" s="389"/>
    </row>
    <row r="185" spans="1:11" s="261" customFormat="1" ht="14.25">
      <c r="A185" s="392">
        <v>43556</v>
      </c>
      <c r="B185" s="389"/>
      <c r="C185" s="389"/>
      <c r="D185" s="389"/>
      <c r="E185" s="389"/>
      <c r="F185" s="389"/>
      <c r="G185" s="389"/>
      <c r="H185" s="389"/>
      <c r="I185" s="389"/>
      <c r="J185" s="389"/>
      <c r="K185" s="389"/>
    </row>
    <row r="186" spans="1:11" s="261" customFormat="1" ht="14.25">
      <c r="A186" s="393" t="s">
        <v>303</v>
      </c>
      <c r="B186" s="394" t="s">
        <v>304</v>
      </c>
      <c r="C186" s="380" t="s">
        <v>305</v>
      </c>
      <c r="D186" s="395" t="s">
        <v>306</v>
      </c>
      <c r="E186" s="395" t="s">
        <v>307</v>
      </c>
      <c r="F186" s="380" t="s">
        <v>296</v>
      </c>
      <c r="G186" s="389"/>
      <c r="H186" s="389"/>
      <c r="I186" s="389"/>
      <c r="J186" s="389"/>
      <c r="K186" s="389"/>
    </row>
    <row r="187" spans="1:11" s="261" customFormat="1" ht="14.25">
      <c r="A187" s="396" t="s">
        <v>308</v>
      </c>
      <c r="B187" s="382">
        <v>3</v>
      </c>
      <c r="C187" s="383">
        <f>SUM(A187-B187)</f>
        <v>27</v>
      </c>
      <c r="D187" s="397">
        <v>8</v>
      </c>
      <c r="E187" s="383">
        <f>SUM(C187-D187)</f>
        <v>19</v>
      </c>
      <c r="F187" s="383">
        <f>E187*100/C187</f>
        <v>70.370370370370367</v>
      </c>
      <c r="G187" s="389"/>
      <c r="H187" s="389"/>
      <c r="I187" s="389"/>
      <c r="J187" s="389"/>
      <c r="K187" s="389"/>
    </row>
    <row r="188" spans="1:11" s="261" customFormat="1" ht="14.25">
      <c r="A188" s="389"/>
      <c r="B188" s="389"/>
      <c r="C188" s="389"/>
      <c r="D188" s="389"/>
      <c r="E188" s="389"/>
      <c r="F188" s="389"/>
      <c r="G188" s="389"/>
      <c r="H188" s="389"/>
      <c r="I188" s="389"/>
      <c r="J188" s="389"/>
      <c r="K188" s="389"/>
    </row>
    <row r="189" spans="1:11" s="261" customFormat="1" ht="14.25">
      <c r="A189" s="398"/>
      <c r="B189" s="399"/>
      <c r="C189" s="399"/>
      <c r="D189" s="400"/>
      <c r="E189" s="400"/>
      <c r="F189" s="401">
        <v>43556</v>
      </c>
      <c r="G189" s="399"/>
      <c r="H189" s="399"/>
      <c r="I189" s="402"/>
      <c r="J189" s="402"/>
      <c r="K189" s="389"/>
    </row>
    <row r="190" spans="1:11" s="261" customFormat="1" ht="14.25">
      <c r="A190" s="360">
        <v>43585</v>
      </c>
      <c r="B190" s="361" t="s">
        <v>92</v>
      </c>
      <c r="C190" s="362">
        <v>7000</v>
      </c>
      <c r="D190" s="362" t="s">
        <v>15</v>
      </c>
      <c r="E190" s="363">
        <v>203.65</v>
      </c>
      <c r="F190" s="363">
        <v>205</v>
      </c>
      <c r="G190" s="363">
        <v>207</v>
      </c>
      <c r="H190" s="364">
        <f t="shared" si="239"/>
        <v>9449.99999999996</v>
      </c>
      <c r="I190" s="379">
        <f>SUM(G190-F190)*C190</f>
        <v>14000</v>
      </c>
      <c r="J190" s="388">
        <f t="shared" si="241"/>
        <v>23449.99999999996</v>
      </c>
      <c r="K190" s="389"/>
    </row>
    <row r="191" spans="1:11" s="261" customFormat="1" ht="14.25">
      <c r="A191" s="360">
        <v>43581</v>
      </c>
      <c r="B191" s="361" t="s">
        <v>80</v>
      </c>
      <c r="C191" s="362">
        <v>6000</v>
      </c>
      <c r="D191" s="362" t="s">
        <v>15</v>
      </c>
      <c r="E191" s="363">
        <v>210</v>
      </c>
      <c r="F191" s="363">
        <v>211.25</v>
      </c>
      <c r="G191" s="363">
        <v>0</v>
      </c>
      <c r="H191" s="364">
        <f t="shared" ref="H191" si="242">SUM(F191-E191)*C191</f>
        <v>7500</v>
      </c>
      <c r="I191" s="379">
        <v>0</v>
      </c>
      <c r="J191" s="388">
        <f t="shared" ref="J191" si="243">SUM(H191:I191)</f>
        <v>7500</v>
      </c>
      <c r="K191" s="389"/>
    </row>
    <row r="192" spans="1:11" s="261" customFormat="1" ht="14.25">
      <c r="A192" s="360">
        <v>43581</v>
      </c>
      <c r="B192" s="361" t="s">
        <v>52</v>
      </c>
      <c r="C192" s="362">
        <v>3000</v>
      </c>
      <c r="D192" s="362" t="s">
        <v>15</v>
      </c>
      <c r="E192" s="363">
        <v>351</v>
      </c>
      <c r="F192" s="363">
        <v>353.5</v>
      </c>
      <c r="G192" s="363">
        <v>0</v>
      </c>
      <c r="H192" s="364">
        <f t="shared" ref="H192" si="244">SUM(F192-E192)*C192</f>
        <v>7500</v>
      </c>
      <c r="I192" s="379">
        <v>0</v>
      </c>
      <c r="J192" s="388">
        <f t="shared" ref="J192" si="245">SUM(H192:I192)</f>
        <v>7500</v>
      </c>
      <c r="K192" s="389"/>
    </row>
    <row r="193" spans="1:11" s="261" customFormat="1" ht="14.25">
      <c r="A193" s="360">
        <v>43581</v>
      </c>
      <c r="B193" s="361" t="s">
        <v>302</v>
      </c>
      <c r="C193" s="362">
        <v>4000</v>
      </c>
      <c r="D193" s="362" t="s">
        <v>15</v>
      </c>
      <c r="E193" s="363">
        <v>275.25</v>
      </c>
      <c r="F193" s="363">
        <v>272.25</v>
      </c>
      <c r="G193" s="363">
        <v>0</v>
      </c>
      <c r="H193" s="364">
        <f t="shared" ref="H193" si="246">SUM(F193-E193)*C193</f>
        <v>-12000</v>
      </c>
      <c r="I193" s="379">
        <v>0</v>
      </c>
      <c r="J193" s="388">
        <f t="shared" ref="J193" si="247">SUM(H193:I193)</f>
        <v>-12000</v>
      </c>
      <c r="K193" s="389"/>
    </row>
    <row r="194" spans="1:11" s="261" customFormat="1" ht="14.25">
      <c r="A194" s="360">
        <v>43580</v>
      </c>
      <c r="B194" s="361" t="s">
        <v>301</v>
      </c>
      <c r="C194" s="362">
        <v>1400</v>
      </c>
      <c r="D194" s="362" t="s">
        <v>15</v>
      </c>
      <c r="E194" s="363">
        <v>1450</v>
      </c>
      <c r="F194" s="363">
        <v>1456</v>
      </c>
      <c r="G194" s="363">
        <v>1462</v>
      </c>
      <c r="H194" s="364">
        <f t="shared" ref="H194" si="248">SUM(F194-E194)*C194</f>
        <v>8400</v>
      </c>
      <c r="I194" s="379">
        <f>SUM(G194-F194)*C194</f>
        <v>8400</v>
      </c>
      <c r="J194" s="388">
        <f t="shared" ref="J194" si="249">SUM(H194:I194)</f>
        <v>16800</v>
      </c>
      <c r="K194" s="389"/>
    </row>
    <row r="195" spans="1:11" s="261" customFormat="1" ht="14.25">
      <c r="A195" s="360">
        <v>43579</v>
      </c>
      <c r="B195" s="361" t="s">
        <v>28</v>
      </c>
      <c r="C195" s="362">
        <v>2000</v>
      </c>
      <c r="D195" s="362" t="s">
        <v>15</v>
      </c>
      <c r="E195" s="363">
        <v>765</v>
      </c>
      <c r="F195" s="363">
        <v>769</v>
      </c>
      <c r="G195" s="363">
        <v>774</v>
      </c>
      <c r="H195" s="364">
        <f t="shared" ref="H195" si="250">SUM(F195-E195)*C195</f>
        <v>8000</v>
      </c>
      <c r="I195" s="379">
        <f>SUM(G195-F195)*C195</f>
        <v>10000</v>
      </c>
      <c r="J195" s="388">
        <f t="shared" ref="J195" si="251">SUM(H195:I195)</f>
        <v>18000</v>
      </c>
      <c r="K195" s="389"/>
    </row>
    <row r="196" spans="1:11" s="261" customFormat="1" ht="14.25">
      <c r="A196" s="360">
        <v>43578</v>
      </c>
      <c r="B196" s="361" t="s">
        <v>36</v>
      </c>
      <c r="C196" s="362">
        <v>5000</v>
      </c>
      <c r="D196" s="362" t="s">
        <v>15</v>
      </c>
      <c r="E196" s="363">
        <v>391.5</v>
      </c>
      <c r="F196" s="363">
        <v>391.5</v>
      </c>
      <c r="G196" s="363">
        <v>0</v>
      </c>
      <c r="H196" s="364">
        <f t="shared" ref="H196" si="252">SUM(F196-E196)*C196</f>
        <v>0</v>
      </c>
      <c r="I196" s="379">
        <v>0</v>
      </c>
      <c r="J196" s="388">
        <f t="shared" ref="J196" si="253">SUM(H196:I196)</f>
        <v>0</v>
      </c>
      <c r="K196" s="389"/>
    </row>
    <row r="197" spans="1:11" s="261" customFormat="1" ht="14.25">
      <c r="A197" s="360">
        <v>43578</v>
      </c>
      <c r="B197" s="361" t="s">
        <v>278</v>
      </c>
      <c r="C197" s="362">
        <v>24000</v>
      </c>
      <c r="D197" s="362" t="s">
        <v>15</v>
      </c>
      <c r="E197" s="363">
        <v>35</v>
      </c>
      <c r="F197" s="363">
        <v>35</v>
      </c>
      <c r="G197" s="363">
        <v>0</v>
      </c>
      <c r="H197" s="364">
        <f t="shared" ref="H197" si="254">SUM(F197-E197)*C197</f>
        <v>0</v>
      </c>
      <c r="I197" s="379">
        <v>0</v>
      </c>
      <c r="J197" s="388">
        <f t="shared" ref="J197" si="255">SUM(H197:I197)</f>
        <v>0</v>
      </c>
      <c r="K197" s="389"/>
    </row>
    <row r="198" spans="1:11" s="261" customFormat="1" ht="14.25">
      <c r="A198" s="360">
        <v>43577</v>
      </c>
      <c r="B198" s="361" t="s">
        <v>12</v>
      </c>
      <c r="C198" s="362">
        <v>2400</v>
      </c>
      <c r="D198" s="362" t="s">
        <v>15</v>
      </c>
      <c r="E198" s="363">
        <v>942</v>
      </c>
      <c r="F198" s="363">
        <v>942</v>
      </c>
      <c r="G198" s="363">
        <v>0</v>
      </c>
      <c r="H198" s="364">
        <f t="shared" ref="H198:H199" si="256">SUM(F198-E198)*C198</f>
        <v>0</v>
      </c>
      <c r="I198" s="379">
        <v>0</v>
      </c>
      <c r="J198" s="388">
        <f t="shared" ref="J198" si="257">SUM(H198:I198)</f>
        <v>0</v>
      </c>
      <c r="K198" s="389"/>
    </row>
    <row r="199" spans="1:11" s="261" customFormat="1" ht="14.25">
      <c r="A199" s="360">
        <v>43577</v>
      </c>
      <c r="B199" s="361" t="s">
        <v>300</v>
      </c>
      <c r="C199" s="362">
        <v>8000</v>
      </c>
      <c r="D199" s="362" t="s">
        <v>15</v>
      </c>
      <c r="E199" s="363">
        <v>210.1</v>
      </c>
      <c r="F199" s="363">
        <v>208.6</v>
      </c>
      <c r="G199" s="363">
        <v>0</v>
      </c>
      <c r="H199" s="364">
        <f t="shared" si="256"/>
        <v>-12000</v>
      </c>
      <c r="I199" s="379">
        <v>0</v>
      </c>
      <c r="J199" s="388">
        <f t="shared" ref="J199" si="258">SUM(H199:I199)</f>
        <v>-12000</v>
      </c>
      <c r="K199" s="389"/>
    </row>
    <row r="200" spans="1:11" s="261" customFormat="1" ht="14.25">
      <c r="A200" s="360">
        <v>43573</v>
      </c>
      <c r="B200" s="361" t="s">
        <v>102</v>
      </c>
      <c r="C200" s="362">
        <v>8000</v>
      </c>
      <c r="D200" s="362" t="s">
        <v>15</v>
      </c>
      <c r="E200" s="363">
        <v>137.19999999999999</v>
      </c>
      <c r="F200" s="363">
        <v>135.80000000000001</v>
      </c>
      <c r="G200" s="363">
        <v>0</v>
      </c>
      <c r="H200" s="364">
        <f t="shared" ref="H200" si="259">SUM(F200-E200)*C200</f>
        <v>-11199.999999999818</v>
      </c>
      <c r="I200" s="379">
        <v>0</v>
      </c>
      <c r="J200" s="388">
        <f t="shared" ref="J200" si="260">SUM(H200:I200)</f>
        <v>-11199.999999999818</v>
      </c>
      <c r="K200" s="389"/>
    </row>
    <row r="201" spans="1:11" s="261" customFormat="1" ht="14.25">
      <c r="A201" s="360">
        <v>43573</v>
      </c>
      <c r="B201" s="361" t="s">
        <v>299</v>
      </c>
      <c r="C201" s="362">
        <v>2200</v>
      </c>
      <c r="D201" s="362" t="s">
        <v>15</v>
      </c>
      <c r="E201" s="363">
        <v>809</v>
      </c>
      <c r="F201" s="363">
        <v>803</v>
      </c>
      <c r="G201" s="363">
        <v>394</v>
      </c>
      <c r="H201" s="364">
        <f t="shared" ref="H201" si="261">SUM(F201-E201)*C201</f>
        <v>-13200</v>
      </c>
      <c r="I201" s="379">
        <v>0</v>
      </c>
      <c r="J201" s="388">
        <f t="shared" ref="J201" si="262">SUM(H201:I201)</f>
        <v>-13200</v>
      </c>
      <c r="K201" s="389"/>
    </row>
    <row r="202" spans="1:11" s="261" customFormat="1" ht="14.25">
      <c r="A202" s="360">
        <v>43571</v>
      </c>
      <c r="B202" s="361" t="s">
        <v>36</v>
      </c>
      <c r="C202" s="362">
        <v>5000</v>
      </c>
      <c r="D202" s="362" t="s">
        <v>15</v>
      </c>
      <c r="E202" s="363">
        <v>391</v>
      </c>
      <c r="F202" s="363">
        <v>392.5</v>
      </c>
      <c r="G202" s="363">
        <v>394</v>
      </c>
      <c r="H202" s="364">
        <f t="shared" ref="H202" si="263">SUM(F202-E202)*C202</f>
        <v>7500</v>
      </c>
      <c r="I202" s="379">
        <f>SUM(G202-F202)*C202</f>
        <v>7500</v>
      </c>
      <c r="J202" s="388">
        <f t="shared" ref="J202" si="264">SUM(H202:I202)</f>
        <v>15000</v>
      </c>
      <c r="K202" s="389"/>
    </row>
    <row r="203" spans="1:11" s="261" customFormat="1" ht="14.25">
      <c r="A203" s="360">
        <v>43571</v>
      </c>
      <c r="B203" s="361" t="s">
        <v>59</v>
      </c>
      <c r="C203" s="362">
        <v>8000</v>
      </c>
      <c r="D203" s="362" t="s">
        <v>15</v>
      </c>
      <c r="E203" s="363">
        <v>137</v>
      </c>
      <c r="F203" s="363">
        <v>138</v>
      </c>
      <c r="G203" s="363">
        <v>0</v>
      </c>
      <c r="H203" s="364">
        <f t="shared" ref="H203" si="265">SUM(F203-E203)*C203</f>
        <v>8000</v>
      </c>
      <c r="I203" s="379">
        <v>0</v>
      </c>
      <c r="J203" s="388">
        <f t="shared" ref="J203" si="266">SUM(H203:I203)</f>
        <v>8000</v>
      </c>
      <c r="K203" s="389"/>
    </row>
    <row r="204" spans="1:11" s="261" customFormat="1" ht="14.25">
      <c r="A204" s="360">
        <v>43570</v>
      </c>
      <c r="B204" s="361" t="s">
        <v>79</v>
      </c>
      <c r="C204" s="362">
        <v>18000</v>
      </c>
      <c r="D204" s="362" t="s">
        <v>15</v>
      </c>
      <c r="E204" s="363">
        <v>59.5</v>
      </c>
      <c r="F204" s="363">
        <v>60</v>
      </c>
      <c r="G204" s="363">
        <v>60.5</v>
      </c>
      <c r="H204" s="364">
        <f t="shared" ref="H204:H206" si="267">SUM(F204-E204)*C204</f>
        <v>9000</v>
      </c>
      <c r="I204" s="379">
        <f>SUM(G204-F204)*C204</f>
        <v>9000</v>
      </c>
      <c r="J204" s="388">
        <f t="shared" ref="J204:J206" si="268">SUM(H204:I204)</f>
        <v>18000</v>
      </c>
      <c r="K204" s="389"/>
    </row>
    <row r="205" spans="1:11" s="261" customFormat="1" ht="14.25">
      <c r="A205" s="360">
        <v>43567</v>
      </c>
      <c r="B205" s="361" t="s">
        <v>79</v>
      </c>
      <c r="C205" s="362">
        <v>18000</v>
      </c>
      <c r="D205" s="362" t="s">
        <v>15</v>
      </c>
      <c r="E205" s="363">
        <v>59</v>
      </c>
      <c r="F205" s="363">
        <v>59.5</v>
      </c>
      <c r="G205" s="363">
        <v>0</v>
      </c>
      <c r="H205" s="364">
        <f t="shared" si="267"/>
        <v>9000</v>
      </c>
      <c r="I205" s="379">
        <v>0</v>
      </c>
      <c r="J205" s="388">
        <f t="shared" si="268"/>
        <v>9000</v>
      </c>
      <c r="K205" s="389"/>
    </row>
    <row r="206" spans="1:11" s="261" customFormat="1" ht="14.25">
      <c r="A206" s="360">
        <v>43567</v>
      </c>
      <c r="B206" s="361" t="s">
        <v>288</v>
      </c>
      <c r="C206" s="362">
        <v>12000</v>
      </c>
      <c r="D206" s="362" t="s">
        <v>15</v>
      </c>
      <c r="E206" s="363">
        <v>156</v>
      </c>
      <c r="F206" s="363">
        <v>156.55000000000001</v>
      </c>
      <c r="G206" s="363">
        <v>0</v>
      </c>
      <c r="H206" s="364">
        <f t="shared" si="267"/>
        <v>6600.0000000001364</v>
      </c>
      <c r="I206" s="379">
        <v>0</v>
      </c>
      <c r="J206" s="388">
        <f t="shared" si="268"/>
        <v>6600.0000000001364</v>
      </c>
      <c r="K206" s="389"/>
    </row>
    <row r="207" spans="1:11" s="261" customFormat="1" ht="14.25">
      <c r="A207" s="360">
        <v>43566</v>
      </c>
      <c r="B207" s="361" t="s">
        <v>57</v>
      </c>
      <c r="C207" s="362">
        <v>12000</v>
      </c>
      <c r="D207" s="362" t="s">
        <v>15</v>
      </c>
      <c r="E207" s="363">
        <v>122.25</v>
      </c>
      <c r="F207" s="363">
        <v>123</v>
      </c>
      <c r="G207" s="363">
        <v>124</v>
      </c>
      <c r="H207" s="364">
        <f t="shared" ref="H207" si="269">SUM(F207-E207)*C207</f>
        <v>9000</v>
      </c>
      <c r="I207" s="379">
        <f>SUM(G207-F207)*C207</f>
        <v>12000</v>
      </c>
      <c r="J207" s="388">
        <f t="shared" ref="J207" si="270">SUM(H207:I207)</f>
        <v>21000</v>
      </c>
      <c r="K207" s="389"/>
    </row>
    <row r="208" spans="1:11" s="261" customFormat="1" ht="14.25">
      <c r="A208" s="360">
        <v>43565</v>
      </c>
      <c r="B208" s="361" t="s">
        <v>298</v>
      </c>
      <c r="C208" s="362">
        <v>1600</v>
      </c>
      <c r="D208" s="362" t="s">
        <v>15</v>
      </c>
      <c r="E208" s="363">
        <v>1373</v>
      </c>
      <c r="F208" s="363">
        <v>1377.5</v>
      </c>
      <c r="G208" s="363">
        <v>0</v>
      </c>
      <c r="H208" s="364">
        <f t="shared" ref="H208" si="271">SUM(F208-E208)*C208</f>
        <v>7200</v>
      </c>
      <c r="I208" s="379">
        <v>0</v>
      </c>
      <c r="J208" s="388">
        <f t="shared" ref="J208" si="272">SUM(H208:I208)</f>
        <v>7200</v>
      </c>
      <c r="K208" s="389"/>
    </row>
    <row r="209" spans="1:11" s="261" customFormat="1" ht="14.25">
      <c r="A209" s="360">
        <v>43565</v>
      </c>
      <c r="B209" s="361" t="s">
        <v>283</v>
      </c>
      <c r="C209" s="362">
        <v>26400</v>
      </c>
      <c r="D209" s="362" t="s">
        <v>15</v>
      </c>
      <c r="E209" s="363">
        <v>47.8</v>
      </c>
      <c r="F209" s="363">
        <v>47.5</v>
      </c>
      <c r="G209" s="363">
        <v>0</v>
      </c>
      <c r="H209" s="364">
        <f t="shared" ref="H209" si="273">SUM(F209-E209)*C209</f>
        <v>-7919.9999999999254</v>
      </c>
      <c r="I209" s="379">
        <v>0</v>
      </c>
      <c r="J209" s="388">
        <f t="shared" ref="J209" si="274">SUM(H209:I209)</f>
        <v>-7919.9999999999254</v>
      </c>
      <c r="K209" s="389"/>
    </row>
    <row r="210" spans="1:11" s="261" customFormat="1" ht="14.25">
      <c r="A210" s="360">
        <v>43564</v>
      </c>
      <c r="B210" s="361" t="s">
        <v>297</v>
      </c>
      <c r="C210" s="362">
        <v>6400</v>
      </c>
      <c r="D210" s="362" t="s">
        <v>15</v>
      </c>
      <c r="E210" s="363">
        <v>272.60000000000002</v>
      </c>
      <c r="F210" s="363">
        <v>274</v>
      </c>
      <c r="G210" s="363">
        <v>275.5</v>
      </c>
      <c r="H210" s="364">
        <f t="shared" ref="H210" si="275">SUM(F210-E210)*C210</f>
        <v>8959.9999999998545</v>
      </c>
      <c r="I210" s="379">
        <f>SUM(G210-F210)*C210</f>
        <v>9600</v>
      </c>
      <c r="J210" s="388">
        <f t="shared" ref="J210" si="276">SUM(H210:I210)</f>
        <v>18559.999999999854</v>
      </c>
      <c r="K210" s="389"/>
    </row>
    <row r="211" spans="1:11" s="261" customFormat="1" ht="14.25">
      <c r="A211" s="360">
        <v>43563</v>
      </c>
      <c r="B211" s="361" t="s">
        <v>281</v>
      </c>
      <c r="C211" s="362">
        <v>24000</v>
      </c>
      <c r="D211" s="362" t="s">
        <v>15</v>
      </c>
      <c r="E211" s="363">
        <v>55</v>
      </c>
      <c r="F211" s="363">
        <v>55.5</v>
      </c>
      <c r="G211" s="363">
        <v>0</v>
      </c>
      <c r="H211" s="364">
        <f t="shared" ref="H211" si="277">SUM(F211-E211)*C211</f>
        <v>12000</v>
      </c>
      <c r="I211" s="379">
        <v>0</v>
      </c>
      <c r="J211" s="388">
        <f t="shared" ref="J211" si="278">SUM(H211:I211)</f>
        <v>12000</v>
      </c>
      <c r="K211" s="389"/>
    </row>
    <row r="212" spans="1:11" s="261" customFormat="1" ht="14.25">
      <c r="A212" s="360">
        <v>43560</v>
      </c>
      <c r="B212" s="361" t="s">
        <v>27</v>
      </c>
      <c r="C212" s="362">
        <v>2000</v>
      </c>
      <c r="D212" s="362" t="s">
        <v>15</v>
      </c>
      <c r="E212" s="363">
        <v>638.5</v>
      </c>
      <c r="F212" s="363">
        <v>642.5</v>
      </c>
      <c r="G212" s="363">
        <v>0</v>
      </c>
      <c r="H212" s="364">
        <f t="shared" ref="H212" si="279">SUM(F212-E212)*C212</f>
        <v>8000</v>
      </c>
      <c r="I212" s="379">
        <v>0</v>
      </c>
      <c r="J212" s="388">
        <f t="shared" ref="J212" si="280">SUM(H212:I212)</f>
        <v>8000</v>
      </c>
      <c r="K212" s="389"/>
    </row>
    <row r="213" spans="1:11" s="261" customFormat="1" ht="14.25">
      <c r="A213" s="360">
        <v>43560</v>
      </c>
      <c r="B213" s="361" t="s">
        <v>84</v>
      </c>
      <c r="C213" s="362">
        <v>24000</v>
      </c>
      <c r="D213" s="362" t="s">
        <v>15</v>
      </c>
      <c r="E213" s="363">
        <v>59.5</v>
      </c>
      <c r="F213" s="363">
        <v>60</v>
      </c>
      <c r="G213" s="363">
        <v>0</v>
      </c>
      <c r="H213" s="364">
        <f t="shared" ref="H213" si="281">SUM(F213-E213)*C213</f>
        <v>12000</v>
      </c>
      <c r="I213" s="379">
        <v>0</v>
      </c>
      <c r="J213" s="388">
        <f t="shared" ref="J213" si="282">SUM(H213:I213)</f>
        <v>12000</v>
      </c>
      <c r="K213" s="389"/>
    </row>
    <row r="214" spans="1:11" s="261" customFormat="1" ht="14.25">
      <c r="A214" s="360">
        <v>43559</v>
      </c>
      <c r="B214" s="361" t="s">
        <v>133</v>
      </c>
      <c r="C214" s="362">
        <v>8000</v>
      </c>
      <c r="D214" s="362" t="s">
        <v>13</v>
      </c>
      <c r="E214" s="363">
        <v>131.4</v>
      </c>
      <c r="F214" s="363">
        <v>132</v>
      </c>
      <c r="G214" s="363">
        <v>0</v>
      </c>
      <c r="H214" s="364">
        <f>SUM(E214-F214)*C214</f>
        <v>-4799.9999999999545</v>
      </c>
      <c r="I214" s="379">
        <v>0</v>
      </c>
      <c r="J214" s="388">
        <f t="shared" ref="J214" si="283">SUM(H214:I214)</f>
        <v>-4799.9999999999545</v>
      </c>
      <c r="K214" s="389"/>
    </row>
    <row r="215" spans="1:11" s="261" customFormat="1" ht="14.25">
      <c r="A215" s="360">
        <v>43559</v>
      </c>
      <c r="B215" s="361" t="s">
        <v>255</v>
      </c>
      <c r="C215" s="362">
        <v>2200</v>
      </c>
      <c r="D215" s="362" t="s">
        <v>15</v>
      </c>
      <c r="E215" s="363">
        <v>775</v>
      </c>
      <c r="F215" s="363">
        <v>768</v>
      </c>
      <c r="G215" s="363">
        <v>0</v>
      </c>
      <c r="H215" s="364">
        <f t="shared" ref="H215" si="284">SUM(F215-E215)*C215</f>
        <v>-15400</v>
      </c>
      <c r="I215" s="379">
        <v>0</v>
      </c>
      <c r="J215" s="388">
        <f t="shared" ref="J215" si="285">SUM(H215:I215)</f>
        <v>-15400</v>
      </c>
      <c r="K215" s="389"/>
    </row>
    <row r="216" spans="1:11" s="261" customFormat="1" ht="14.25">
      <c r="A216" s="360">
        <v>43558</v>
      </c>
      <c r="B216" s="361" t="s">
        <v>295</v>
      </c>
      <c r="C216" s="362">
        <v>1500</v>
      </c>
      <c r="D216" s="362" t="s">
        <v>15</v>
      </c>
      <c r="E216" s="363">
        <v>739</v>
      </c>
      <c r="F216" s="363">
        <v>745</v>
      </c>
      <c r="G216" s="363">
        <v>0</v>
      </c>
      <c r="H216" s="364">
        <f t="shared" ref="H216" si="286">SUM(F216-E216)*C216</f>
        <v>9000</v>
      </c>
      <c r="I216" s="379">
        <v>0</v>
      </c>
      <c r="J216" s="388">
        <f t="shared" ref="J216" si="287">SUM(H216:I216)</f>
        <v>9000</v>
      </c>
      <c r="K216" s="389"/>
    </row>
    <row r="217" spans="1:11" s="261" customFormat="1" ht="14.25">
      <c r="A217" s="360">
        <v>43557</v>
      </c>
      <c r="B217" s="361" t="s">
        <v>133</v>
      </c>
      <c r="C217" s="362">
        <v>8000</v>
      </c>
      <c r="D217" s="362" t="s">
        <v>15</v>
      </c>
      <c r="E217" s="363">
        <v>136</v>
      </c>
      <c r="F217" s="363">
        <v>135</v>
      </c>
      <c r="G217" s="363">
        <v>0</v>
      </c>
      <c r="H217" s="364">
        <f t="shared" ref="H217" si="288">SUM(F217-E217)*C217</f>
        <v>-8000</v>
      </c>
      <c r="I217" s="379">
        <v>0</v>
      </c>
      <c r="J217" s="388">
        <f t="shared" ref="J217" si="289">SUM(H217:I217)</f>
        <v>-8000</v>
      </c>
      <c r="K217" s="389"/>
    </row>
    <row r="218" spans="1:11" s="261" customFormat="1" ht="14.25">
      <c r="A218" s="360">
        <v>43557</v>
      </c>
      <c r="B218" s="361" t="s">
        <v>294</v>
      </c>
      <c r="C218" s="362">
        <v>1500</v>
      </c>
      <c r="D218" s="362" t="s">
        <v>15</v>
      </c>
      <c r="E218" s="363">
        <v>1360</v>
      </c>
      <c r="F218" s="363">
        <v>1366</v>
      </c>
      <c r="G218" s="363">
        <v>0</v>
      </c>
      <c r="H218" s="364">
        <f t="shared" ref="H218" si="290">SUM(F218-E218)*C218</f>
        <v>9000</v>
      </c>
      <c r="I218" s="379">
        <v>0</v>
      </c>
      <c r="J218" s="388">
        <f t="shared" ref="J218" si="291">SUM(H218:I218)</f>
        <v>9000</v>
      </c>
      <c r="K218" s="389"/>
    </row>
    <row r="219" spans="1:11" s="261" customFormat="1" ht="14.25">
      <c r="A219" s="360">
        <v>43556</v>
      </c>
      <c r="B219" s="361" t="s">
        <v>105</v>
      </c>
      <c r="C219" s="362">
        <v>16000</v>
      </c>
      <c r="D219" s="362" t="s">
        <v>15</v>
      </c>
      <c r="E219" s="363">
        <v>41.15</v>
      </c>
      <c r="F219" s="363">
        <v>41.6</v>
      </c>
      <c r="G219" s="363">
        <v>0</v>
      </c>
      <c r="H219" s="364">
        <f t="shared" ref="H219" si="292">SUM(F219-E219)*C219</f>
        <v>7200.0000000000455</v>
      </c>
      <c r="I219" s="379">
        <v>0</v>
      </c>
      <c r="J219" s="388">
        <f t="shared" ref="J219" si="293">SUM(H219:I219)</f>
        <v>7200.0000000000455</v>
      </c>
      <c r="K219" s="389"/>
    </row>
    <row r="220" spans="1:11" s="261" customFormat="1" ht="14.25">
      <c r="A220" s="389"/>
      <c r="B220" s="389"/>
      <c r="C220" s="389"/>
      <c r="D220" s="389"/>
      <c r="E220" s="389"/>
      <c r="F220" s="389"/>
      <c r="G220" s="389"/>
      <c r="H220" s="389"/>
      <c r="I220" s="389"/>
      <c r="J220" s="389"/>
      <c r="K220" s="389"/>
    </row>
    <row r="221" spans="1:11" s="261" customFormat="1" ht="14.25">
      <c r="A221" s="390"/>
      <c r="B221" s="390"/>
      <c r="C221" s="390"/>
      <c r="D221" s="390"/>
      <c r="E221" s="390"/>
      <c r="F221" s="390"/>
      <c r="G221" s="390" t="s">
        <v>282</v>
      </c>
      <c r="H221" s="391">
        <f>SUM(H190:H219)</f>
        <v>78790.000000000291</v>
      </c>
      <c r="I221" s="419" t="s">
        <v>328</v>
      </c>
      <c r="J221" s="391">
        <f>SUM(J190:J219)</f>
        <v>149290.00000000032</v>
      </c>
      <c r="K221" s="389"/>
    </row>
    <row r="222" spans="1:11" s="261" customFormat="1" ht="14.25">
      <c r="A222" s="360"/>
      <c r="B222" s="361"/>
      <c r="C222" s="362"/>
      <c r="D222" s="362"/>
      <c r="E222" s="363"/>
      <c r="F222" s="363"/>
      <c r="G222" s="363"/>
      <c r="H222" s="364"/>
      <c r="I222" s="364"/>
      <c r="J222" s="364"/>
      <c r="K222" s="389"/>
    </row>
    <row r="223" spans="1:11" s="261" customFormat="1" ht="14.25">
      <c r="A223" s="393" t="s">
        <v>303</v>
      </c>
      <c r="B223" s="394" t="s">
        <v>304</v>
      </c>
      <c r="C223" s="380" t="s">
        <v>305</v>
      </c>
      <c r="D223" s="395" t="s">
        <v>306</v>
      </c>
      <c r="E223" s="395" t="s">
        <v>307</v>
      </c>
      <c r="F223" s="380" t="s">
        <v>296</v>
      </c>
      <c r="G223" s="363"/>
      <c r="H223" s="364"/>
      <c r="I223" s="364"/>
      <c r="J223" s="364"/>
      <c r="K223" s="389"/>
    </row>
    <row r="224" spans="1:11" s="261" customFormat="1" ht="14.25">
      <c r="A224" s="396" t="s">
        <v>308</v>
      </c>
      <c r="B224" s="382">
        <v>3</v>
      </c>
      <c r="C224" s="383">
        <f>SUM(A224-B224)</f>
        <v>27</v>
      </c>
      <c r="D224" s="397">
        <v>8</v>
      </c>
      <c r="E224" s="383">
        <f>SUM(C224-D224)</f>
        <v>19</v>
      </c>
      <c r="F224" s="383">
        <f>E224*100/C224</f>
        <v>70.370370370370367</v>
      </c>
      <c r="G224" s="363"/>
      <c r="H224" s="364"/>
      <c r="I224" s="364"/>
      <c r="J224" s="364"/>
      <c r="K224" s="389"/>
    </row>
    <row r="225" spans="1:11" s="261" customFormat="1" ht="14.25">
      <c r="A225" s="396"/>
      <c r="B225" s="382"/>
      <c r="C225" s="383"/>
      <c r="D225" s="397"/>
      <c r="E225" s="383"/>
      <c r="F225" s="383"/>
      <c r="G225" s="363"/>
      <c r="H225" s="364"/>
      <c r="I225" s="364"/>
      <c r="J225" s="364"/>
      <c r="K225" s="389"/>
    </row>
    <row r="226" spans="1:11" s="261" customFormat="1" ht="14.25">
      <c r="A226" s="390"/>
      <c r="B226" s="390"/>
      <c r="C226" s="390"/>
      <c r="D226" s="390"/>
      <c r="E226" s="390"/>
      <c r="F226" s="401">
        <v>43525</v>
      </c>
      <c r="G226" s="390"/>
      <c r="H226" s="390"/>
      <c r="I226" s="390"/>
      <c r="J226" s="390"/>
      <c r="K226" s="389"/>
    </row>
    <row r="227" spans="1:11" s="261" customFormat="1" ht="14.25">
      <c r="A227" s="389"/>
      <c r="B227" s="389"/>
      <c r="C227" s="389"/>
      <c r="D227" s="389"/>
      <c r="E227" s="389"/>
      <c r="F227" s="389"/>
      <c r="G227" s="389"/>
      <c r="H227" s="380" t="s">
        <v>296</v>
      </c>
      <c r="I227" s="403"/>
      <c r="J227" s="404">
        <v>0.81</v>
      </c>
      <c r="K227" s="389"/>
    </row>
    <row r="228" spans="1:11" s="261" customFormat="1" ht="14.25">
      <c r="A228" s="360">
        <v>43553</v>
      </c>
      <c r="B228" s="361" t="s">
        <v>35</v>
      </c>
      <c r="C228" s="362">
        <v>9000</v>
      </c>
      <c r="D228" s="362" t="s">
        <v>15</v>
      </c>
      <c r="E228" s="363">
        <v>105</v>
      </c>
      <c r="F228" s="363">
        <v>106</v>
      </c>
      <c r="G228" s="363">
        <v>107</v>
      </c>
      <c r="H228" s="364">
        <f t="shared" ref="H228" si="294">SUM(F228-E228)*C228</f>
        <v>9000</v>
      </c>
      <c r="I228" s="379">
        <f>SUM(G228-F228)*C228</f>
        <v>9000</v>
      </c>
      <c r="J228" s="388">
        <f t="shared" ref="J228" si="295">SUM(H228:I228)</f>
        <v>18000</v>
      </c>
      <c r="K228" s="389"/>
    </row>
    <row r="229" spans="1:11" s="261" customFormat="1" ht="14.25">
      <c r="A229" s="360">
        <v>43552</v>
      </c>
      <c r="B229" s="361" t="s">
        <v>55</v>
      </c>
      <c r="C229" s="362">
        <v>4000</v>
      </c>
      <c r="D229" s="362" t="s">
        <v>15</v>
      </c>
      <c r="E229" s="363">
        <v>268</v>
      </c>
      <c r="F229" s="363">
        <v>270</v>
      </c>
      <c r="G229" s="363">
        <v>272</v>
      </c>
      <c r="H229" s="364">
        <f t="shared" ref="H229" si="296">SUM(F229-E229)*C229</f>
        <v>8000</v>
      </c>
      <c r="I229" s="379">
        <f>SUM(G229-F229)*C229</f>
        <v>8000</v>
      </c>
      <c r="J229" s="388">
        <f t="shared" ref="J229" si="297">SUM(H229:I229)</f>
        <v>16000</v>
      </c>
      <c r="K229" s="389"/>
    </row>
    <row r="230" spans="1:11" s="261" customFormat="1" ht="14.25">
      <c r="A230" s="360">
        <v>43552</v>
      </c>
      <c r="B230" s="361" t="s">
        <v>17</v>
      </c>
      <c r="C230" s="362">
        <v>2000</v>
      </c>
      <c r="D230" s="362" t="s">
        <v>15</v>
      </c>
      <c r="E230" s="363">
        <v>631</v>
      </c>
      <c r="F230" s="363">
        <v>625</v>
      </c>
      <c r="G230" s="363">
        <v>0</v>
      </c>
      <c r="H230" s="364">
        <f t="shared" ref="H230" si="298">SUM(F230-E230)*C230</f>
        <v>-12000</v>
      </c>
      <c r="I230" s="379">
        <v>0</v>
      </c>
      <c r="J230" s="388">
        <f t="shared" ref="J230" si="299">SUM(H230:I230)</f>
        <v>-12000</v>
      </c>
      <c r="K230" s="389"/>
    </row>
    <row r="231" spans="1:11" s="261" customFormat="1" ht="14.25">
      <c r="A231" s="360">
        <v>43551</v>
      </c>
      <c r="B231" s="361" t="s">
        <v>290</v>
      </c>
      <c r="C231" s="362">
        <v>26400</v>
      </c>
      <c r="D231" s="362" t="s">
        <v>15</v>
      </c>
      <c r="E231" s="363">
        <v>45.55</v>
      </c>
      <c r="F231" s="363">
        <v>46</v>
      </c>
      <c r="G231" s="363">
        <v>46.5</v>
      </c>
      <c r="H231" s="364">
        <f t="shared" ref="H231:H232" si="300">SUM(F231-E231)*C231</f>
        <v>11880.000000000075</v>
      </c>
      <c r="I231" s="379">
        <v>0</v>
      </c>
      <c r="J231" s="388">
        <f t="shared" ref="J231" si="301">SUM(H231:I231)</f>
        <v>11880.000000000075</v>
      </c>
      <c r="K231" s="389"/>
    </row>
    <row r="232" spans="1:11" s="261" customFormat="1" ht="14.25">
      <c r="A232" s="360">
        <v>43551</v>
      </c>
      <c r="B232" s="361" t="s">
        <v>276</v>
      </c>
      <c r="C232" s="362">
        <v>16000</v>
      </c>
      <c r="D232" s="362" t="s">
        <v>15</v>
      </c>
      <c r="E232" s="363">
        <v>113.2</v>
      </c>
      <c r="F232" s="363">
        <v>112.6</v>
      </c>
      <c r="G232" s="363">
        <v>0</v>
      </c>
      <c r="H232" s="364">
        <f t="shared" si="300"/>
        <v>-9600.0000000001364</v>
      </c>
      <c r="I232" s="379">
        <v>0</v>
      </c>
      <c r="J232" s="388">
        <f t="shared" ref="J232:J234" si="302">SUM(H232:I232)</f>
        <v>-9600.0000000001364</v>
      </c>
      <c r="K232" s="389"/>
    </row>
    <row r="233" spans="1:11" s="261" customFormat="1" ht="14.25">
      <c r="A233" s="360">
        <v>43550</v>
      </c>
      <c r="B233" s="361" t="s">
        <v>290</v>
      </c>
      <c r="C233" s="362">
        <v>26400</v>
      </c>
      <c r="D233" s="362" t="s">
        <v>15</v>
      </c>
      <c r="E233" s="363">
        <v>45</v>
      </c>
      <c r="F233" s="363">
        <v>45</v>
      </c>
      <c r="G233" s="363">
        <v>0</v>
      </c>
      <c r="H233" s="364">
        <f t="shared" ref="H233:H234" si="303">SUM(F233-E233)*C233</f>
        <v>0</v>
      </c>
      <c r="I233" s="379">
        <v>0</v>
      </c>
      <c r="J233" s="388">
        <f t="shared" si="302"/>
        <v>0</v>
      </c>
      <c r="K233" s="389"/>
    </row>
    <row r="234" spans="1:11" s="261" customFormat="1" ht="14.25">
      <c r="A234" s="360">
        <v>43550</v>
      </c>
      <c r="B234" s="361" t="s">
        <v>289</v>
      </c>
      <c r="C234" s="362">
        <v>12000</v>
      </c>
      <c r="D234" s="362" t="s">
        <v>15</v>
      </c>
      <c r="E234" s="363">
        <v>102</v>
      </c>
      <c r="F234" s="363">
        <v>102.8</v>
      </c>
      <c r="G234" s="363">
        <v>0</v>
      </c>
      <c r="H234" s="364">
        <f t="shared" si="303"/>
        <v>9599.9999999999654</v>
      </c>
      <c r="I234" s="379">
        <v>0</v>
      </c>
      <c r="J234" s="388">
        <f t="shared" si="302"/>
        <v>9599.9999999999654</v>
      </c>
      <c r="K234" s="389"/>
    </row>
    <row r="235" spans="1:11" s="261" customFormat="1" ht="14.25">
      <c r="A235" s="360">
        <v>43546</v>
      </c>
      <c r="B235" s="361" t="s">
        <v>288</v>
      </c>
      <c r="C235" s="362">
        <v>12000</v>
      </c>
      <c r="D235" s="362" t="s">
        <v>15</v>
      </c>
      <c r="E235" s="363">
        <v>141.5</v>
      </c>
      <c r="F235" s="363">
        <v>142.5</v>
      </c>
      <c r="G235" s="363">
        <v>0</v>
      </c>
      <c r="H235" s="364">
        <f t="shared" ref="H235" si="304">SUM(F235-E235)*C235</f>
        <v>12000</v>
      </c>
      <c r="I235" s="379">
        <v>0</v>
      </c>
      <c r="J235" s="388">
        <f t="shared" ref="J235" si="305">SUM(H235:I235)</f>
        <v>12000</v>
      </c>
      <c r="K235" s="389"/>
    </row>
    <row r="236" spans="1:11" s="261" customFormat="1" ht="14.25">
      <c r="A236" s="360">
        <v>43544</v>
      </c>
      <c r="B236" s="361" t="s">
        <v>287</v>
      </c>
      <c r="C236" s="362">
        <v>16000</v>
      </c>
      <c r="D236" s="362" t="s">
        <v>15</v>
      </c>
      <c r="E236" s="363">
        <v>109.65</v>
      </c>
      <c r="F236" s="363">
        <v>110.15</v>
      </c>
      <c r="G236" s="363">
        <v>110.65</v>
      </c>
      <c r="H236" s="364">
        <f t="shared" ref="H236" si="306">SUM(F236-E236)*C236</f>
        <v>8000</v>
      </c>
      <c r="I236" s="379">
        <f>SUM(G236-F236)*C236</f>
        <v>8000</v>
      </c>
      <c r="J236" s="388">
        <f t="shared" ref="J236" si="307">SUM(H236:I236)</f>
        <v>16000</v>
      </c>
      <c r="K236" s="389"/>
    </row>
    <row r="237" spans="1:11" s="261" customFormat="1" ht="14.25">
      <c r="A237" s="360">
        <v>43543</v>
      </c>
      <c r="B237" s="361" t="s">
        <v>281</v>
      </c>
      <c r="C237" s="362">
        <v>24000</v>
      </c>
      <c r="D237" s="362" t="s">
        <v>15</v>
      </c>
      <c r="E237" s="363">
        <v>52.55</v>
      </c>
      <c r="F237" s="363">
        <v>53</v>
      </c>
      <c r="G237" s="363">
        <v>0</v>
      </c>
      <c r="H237" s="364">
        <f t="shared" ref="H237" si="308">SUM(F237-E237)*C237</f>
        <v>10800.000000000069</v>
      </c>
      <c r="I237" s="379">
        <v>0</v>
      </c>
      <c r="J237" s="388">
        <f t="shared" ref="J237" si="309">SUM(H237:I237)</f>
        <v>10800.000000000069</v>
      </c>
      <c r="K237" s="389"/>
    </row>
    <row r="238" spans="1:11" s="261" customFormat="1" ht="14.25">
      <c r="A238" s="360">
        <v>43542</v>
      </c>
      <c r="B238" s="361" t="s">
        <v>102</v>
      </c>
      <c r="C238" s="362">
        <v>8000</v>
      </c>
      <c r="D238" s="362" t="s">
        <v>15</v>
      </c>
      <c r="E238" s="363">
        <v>138</v>
      </c>
      <c r="F238" s="363">
        <v>139</v>
      </c>
      <c r="G238" s="363">
        <v>140</v>
      </c>
      <c r="H238" s="364">
        <f t="shared" ref="H238" si="310">SUM(F238-E238)*C238</f>
        <v>8000</v>
      </c>
      <c r="I238" s="379">
        <f>SUM(G238-F238)*C238</f>
        <v>8000</v>
      </c>
      <c r="J238" s="388">
        <f t="shared" ref="J238" si="311">SUM(H238:I238)</f>
        <v>16000</v>
      </c>
      <c r="K238" s="389"/>
    </row>
    <row r="239" spans="1:11" s="261" customFormat="1" ht="14.25">
      <c r="A239" s="360">
        <v>43542</v>
      </c>
      <c r="B239" s="361" t="s">
        <v>285</v>
      </c>
      <c r="C239" s="362">
        <v>2400</v>
      </c>
      <c r="D239" s="362" t="s">
        <v>15</v>
      </c>
      <c r="E239" s="363">
        <v>752</v>
      </c>
      <c r="F239" s="363">
        <v>756</v>
      </c>
      <c r="G239" s="363">
        <v>0</v>
      </c>
      <c r="H239" s="364">
        <f t="shared" ref="H239" si="312">SUM(F239-E239)*C239</f>
        <v>9600</v>
      </c>
      <c r="I239" s="379">
        <v>0</v>
      </c>
      <c r="J239" s="388">
        <f t="shared" ref="J239" si="313">SUM(H239:I239)</f>
        <v>9600</v>
      </c>
      <c r="K239" s="389"/>
    </row>
    <row r="240" spans="1:11" ht="14.25">
      <c r="A240" s="360">
        <v>43539</v>
      </c>
      <c r="B240" s="361" t="s">
        <v>276</v>
      </c>
      <c r="C240" s="362">
        <v>16000</v>
      </c>
      <c r="D240" s="362" t="s">
        <v>15</v>
      </c>
      <c r="E240" s="363">
        <v>108.2</v>
      </c>
      <c r="F240" s="363">
        <v>108.7</v>
      </c>
      <c r="G240" s="363">
        <v>109.2</v>
      </c>
      <c r="H240" s="364">
        <f t="shared" ref="H240" si="314">SUM(F240-E240)*C240</f>
        <v>8000</v>
      </c>
      <c r="I240" s="379">
        <f>SUM(G240-F240)*C240</f>
        <v>8000</v>
      </c>
      <c r="J240" s="388">
        <f t="shared" ref="J240" si="315">SUM(H240:I240)</f>
        <v>16000</v>
      </c>
      <c r="K240" s="389"/>
    </row>
    <row r="241" spans="1:11" ht="14.25">
      <c r="A241" s="360">
        <v>43539</v>
      </c>
      <c r="B241" s="361" t="s">
        <v>91</v>
      </c>
      <c r="C241" s="362">
        <v>2400</v>
      </c>
      <c r="D241" s="362" t="s">
        <v>15</v>
      </c>
      <c r="E241" s="363">
        <v>618</v>
      </c>
      <c r="F241" s="363">
        <v>622</v>
      </c>
      <c r="G241" s="363">
        <v>626</v>
      </c>
      <c r="H241" s="364">
        <f t="shared" ref="H241" si="316">SUM(F241-E241)*C241</f>
        <v>9600</v>
      </c>
      <c r="I241" s="379">
        <f>SUM(G241-F241)*C241</f>
        <v>9600</v>
      </c>
      <c r="J241" s="388">
        <f t="shared" ref="J241" si="317">SUM(H241:I241)</f>
        <v>19200</v>
      </c>
      <c r="K241" s="389"/>
    </row>
    <row r="242" spans="1:11" ht="14.25">
      <c r="A242" s="360">
        <v>43538</v>
      </c>
      <c r="B242" s="361" t="s">
        <v>279</v>
      </c>
      <c r="C242" s="362">
        <v>16000</v>
      </c>
      <c r="D242" s="362" t="s">
        <v>15</v>
      </c>
      <c r="E242" s="363">
        <v>63</v>
      </c>
      <c r="F242" s="363">
        <v>63.5</v>
      </c>
      <c r="G242" s="363">
        <v>64</v>
      </c>
      <c r="H242" s="364">
        <f t="shared" ref="H242" si="318">SUM(F242-E242)*C242</f>
        <v>8000</v>
      </c>
      <c r="I242" s="379">
        <f>SUM(G242-F242)*C242</f>
        <v>8000</v>
      </c>
      <c r="J242" s="388">
        <f t="shared" ref="J242" si="319">SUM(H242:I242)</f>
        <v>16000</v>
      </c>
      <c r="K242" s="389"/>
    </row>
    <row r="243" spans="1:11" s="261" customFormat="1" ht="14.25">
      <c r="A243" s="360">
        <v>43538</v>
      </c>
      <c r="B243" s="361" t="s">
        <v>286</v>
      </c>
      <c r="C243" s="362">
        <v>1200</v>
      </c>
      <c r="D243" s="362" t="s">
        <v>15</v>
      </c>
      <c r="E243" s="363">
        <v>942</v>
      </c>
      <c r="F243" s="363">
        <v>949</v>
      </c>
      <c r="G243" s="363">
        <v>0</v>
      </c>
      <c r="H243" s="364">
        <f t="shared" ref="H243" si="320">SUM(F243-E243)*C243</f>
        <v>8400</v>
      </c>
      <c r="I243" s="379">
        <v>0</v>
      </c>
      <c r="J243" s="388">
        <f t="shared" ref="J243" si="321">SUM(H243:I243)</f>
        <v>8400</v>
      </c>
      <c r="K243" s="389"/>
    </row>
    <row r="244" spans="1:11" ht="14.25">
      <c r="A244" s="360">
        <v>43538</v>
      </c>
      <c r="B244" s="361" t="s">
        <v>104</v>
      </c>
      <c r="C244" s="362">
        <v>8000</v>
      </c>
      <c r="D244" s="362" t="s">
        <v>15</v>
      </c>
      <c r="E244" s="363">
        <v>45.5</v>
      </c>
      <c r="F244" s="363">
        <v>46.35</v>
      </c>
      <c r="G244" s="363">
        <v>0</v>
      </c>
      <c r="H244" s="364">
        <f t="shared" ref="H244:H245" si="322">SUM(F244-E244)*C244</f>
        <v>6800.0000000000109</v>
      </c>
      <c r="I244" s="379">
        <v>0</v>
      </c>
      <c r="J244" s="388">
        <f t="shared" ref="J244:J245" si="323">SUM(H244:I244)</f>
        <v>6800.0000000000109</v>
      </c>
      <c r="K244" s="389"/>
    </row>
    <row r="245" spans="1:11" ht="14.25">
      <c r="A245" s="360">
        <v>43538</v>
      </c>
      <c r="B245" s="361" t="s">
        <v>281</v>
      </c>
      <c r="C245" s="362">
        <v>24000</v>
      </c>
      <c r="D245" s="362" t="s">
        <v>15</v>
      </c>
      <c r="E245" s="363">
        <v>50.75</v>
      </c>
      <c r="F245" s="363">
        <v>50.25</v>
      </c>
      <c r="G245" s="363">
        <v>64</v>
      </c>
      <c r="H245" s="364">
        <f t="shared" si="322"/>
        <v>-12000</v>
      </c>
      <c r="I245" s="379">
        <v>0</v>
      </c>
      <c r="J245" s="388">
        <f t="shared" si="323"/>
        <v>-12000</v>
      </c>
      <c r="K245" s="389"/>
    </row>
    <row r="246" spans="1:11" ht="14.25">
      <c r="A246" s="360">
        <v>43537</v>
      </c>
      <c r="B246" s="361" t="s">
        <v>285</v>
      </c>
      <c r="C246" s="362">
        <v>2400</v>
      </c>
      <c r="D246" s="362" t="s">
        <v>15</v>
      </c>
      <c r="E246" s="363">
        <v>743</v>
      </c>
      <c r="F246" s="363">
        <v>743</v>
      </c>
      <c r="G246" s="363">
        <v>0</v>
      </c>
      <c r="H246" s="364">
        <f t="shared" ref="H246" si="324">SUM(F246-E246)*C246</f>
        <v>0</v>
      </c>
      <c r="I246" s="379">
        <v>0</v>
      </c>
      <c r="J246" s="388">
        <f t="shared" ref="J246" si="325">SUM(H246:I246)</f>
        <v>0</v>
      </c>
      <c r="K246" s="389"/>
    </row>
    <row r="247" spans="1:11" ht="14.25">
      <c r="A247" s="360">
        <v>43537</v>
      </c>
      <c r="B247" s="361" t="s">
        <v>283</v>
      </c>
      <c r="C247" s="362">
        <v>26400</v>
      </c>
      <c r="D247" s="362" t="s">
        <v>15</v>
      </c>
      <c r="E247" s="363">
        <v>42.5</v>
      </c>
      <c r="F247" s="363">
        <v>41.8</v>
      </c>
      <c r="G247" s="363">
        <v>0</v>
      </c>
      <c r="H247" s="364">
        <f t="shared" ref="H247" si="326">SUM(F247-E247)*C247</f>
        <v>-18480.000000000076</v>
      </c>
      <c r="I247" s="379">
        <v>0</v>
      </c>
      <c r="J247" s="388">
        <f t="shared" ref="J247" si="327">SUM(H247:I247)</f>
        <v>-18480.000000000076</v>
      </c>
      <c r="K247" s="389"/>
    </row>
    <row r="248" spans="1:11" ht="14.25">
      <c r="A248" s="360">
        <v>43536</v>
      </c>
      <c r="B248" s="361" t="s">
        <v>284</v>
      </c>
      <c r="C248" s="362">
        <v>8000</v>
      </c>
      <c r="D248" s="362" t="s">
        <v>15</v>
      </c>
      <c r="E248" s="363">
        <v>144</v>
      </c>
      <c r="F248" s="363">
        <v>145</v>
      </c>
      <c r="G248" s="363">
        <v>146</v>
      </c>
      <c r="H248" s="364">
        <f t="shared" ref="H248" si="328">SUM(F248-E248)*C248</f>
        <v>8000</v>
      </c>
      <c r="I248" s="379">
        <f>SUM(G248-F248)*C248</f>
        <v>8000</v>
      </c>
      <c r="J248" s="388">
        <f t="shared" ref="J248" si="329">SUM(H248:I248)</f>
        <v>16000</v>
      </c>
      <c r="K248" s="389"/>
    </row>
    <row r="249" spans="1:11" ht="14.25">
      <c r="A249" s="360">
        <v>43535</v>
      </c>
      <c r="B249" s="361" t="s">
        <v>35</v>
      </c>
      <c r="C249" s="362">
        <v>9000</v>
      </c>
      <c r="D249" s="362" t="s">
        <v>15</v>
      </c>
      <c r="E249" s="363">
        <v>98</v>
      </c>
      <c r="F249" s="363">
        <v>99</v>
      </c>
      <c r="G249" s="363">
        <v>100</v>
      </c>
      <c r="H249" s="364">
        <f t="shared" ref="H249:H250" si="330">SUM(F249-E249)*C249</f>
        <v>9000</v>
      </c>
      <c r="I249" s="379">
        <f>SUM(G249-F249)*C249</f>
        <v>9000</v>
      </c>
      <c r="J249" s="388">
        <f t="shared" ref="J249" si="331">SUM(H249:I249)</f>
        <v>18000</v>
      </c>
      <c r="K249" s="389"/>
    </row>
    <row r="250" spans="1:11" ht="14.25">
      <c r="A250" s="360">
        <v>43535</v>
      </c>
      <c r="B250" s="361" t="s">
        <v>283</v>
      </c>
      <c r="C250" s="362">
        <v>27000</v>
      </c>
      <c r="D250" s="362" t="s">
        <v>15</v>
      </c>
      <c r="E250" s="363">
        <v>41.5</v>
      </c>
      <c r="F250" s="363">
        <v>42</v>
      </c>
      <c r="G250" s="363">
        <v>0</v>
      </c>
      <c r="H250" s="364">
        <f t="shared" si="330"/>
        <v>13500</v>
      </c>
      <c r="I250" s="379">
        <v>0</v>
      </c>
      <c r="J250" s="388">
        <f t="shared" ref="J250" si="332">SUM(H250:I250)</f>
        <v>13500</v>
      </c>
      <c r="K250" s="389"/>
    </row>
    <row r="251" spans="1:11" ht="14.25">
      <c r="A251" s="360">
        <v>43532</v>
      </c>
      <c r="B251" s="361" t="s">
        <v>276</v>
      </c>
      <c r="C251" s="362">
        <v>16000</v>
      </c>
      <c r="D251" s="362" t="s">
        <v>15</v>
      </c>
      <c r="E251" s="363">
        <v>100.8</v>
      </c>
      <c r="F251" s="363">
        <v>100.8</v>
      </c>
      <c r="G251" s="363">
        <v>0</v>
      </c>
      <c r="H251" s="364">
        <f t="shared" ref="H251" si="333">SUM(F251-E251)*C251</f>
        <v>0</v>
      </c>
      <c r="I251" s="379">
        <v>0</v>
      </c>
      <c r="J251" s="388">
        <f t="shared" ref="J251" si="334">SUM(H251:I251)</f>
        <v>0</v>
      </c>
      <c r="K251" s="389"/>
    </row>
    <row r="252" spans="1:11" ht="14.25">
      <c r="A252" s="360">
        <v>43531</v>
      </c>
      <c r="B252" s="361" t="s">
        <v>49</v>
      </c>
      <c r="C252" s="362">
        <v>14000</v>
      </c>
      <c r="D252" s="362" t="s">
        <v>15</v>
      </c>
      <c r="E252" s="363">
        <v>85.5</v>
      </c>
      <c r="F252" s="363">
        <v>86.1</v>
      </c>
      <c r="G252" s="363">
        <v>86.65</v>
      </c>
      <c r="H252" s="364">
        <f t="shared" ref="H252" si="335">SUM(F252-E252)*C252</f>
        <v>8399.99999999992</v>
      </c>
      <c r="I252" s="379">
        <f>SUM(G252-F252)*C252</f>
        <v>7700.0000000001592</v>
      </c>
      <c r="J252" s="388">
        <f t="shared" ref="J252:J257" si="336">SUM(H252:I252)</f>
        <v>16100.00000000008</v>
      </c>
      <c r="K252" s="389"/>
    </row>
    <row r="253" spans="1:11" ht="14.25">
      <c r="A253" s="360">
        <v>43530</v>
      </c>
      <c r="B253" s="361" t="s">
        <v>281</v>
      </c>
      <c r="C253" s="362">
        <v>24000</v>
      </c>
      <c r="D253" s="362" t="s">
        <v>15</v>
      </c>
      <c r="E253" s="363">
        <v>52.2</v>
      </c>
      <c r="F253" s="363">
        <v>51.4</v>
      </c>
      <c r="G253" s="363">
        <v>0</v>
      </c>
      <c r="H253" s="364">
        <f t="shared" ref="H253:H258" si="337">SUM(F253-E253)*C253</f>
        <v>-19200.000000000102</v>
      </c>
      <c r="I253" s="379">
        <v>0</v>
      </c>
      <c r="J253" s="388">
        <f t="shared" si="336"/>
        <v>-19200.000000000102</v>
      </c>
      <c r="K253" s="389"/>
    </row>
    <row r="254" spans="1:11" ht="14.25">
      <c r="A254" s="360">
        <v>43529</v>
      </c>
      <c r="B254" s="361" t="s">
        <v>69</v>
      </c>
      <c r="C254" s="362">
        <v>3000</v>
      </c>
      <c r="D254" s="362" t="s">
        <v>15</v>
      </c>
      <c r="E254" s="363">
        <v>536.5</v>
      </c>
      <c r="F254" s="363">
        <v>540</v>
      </c>
      <c r="G254" s="363">
        <v>544</v>
      </c>
      <c r="H254" s="364">
        <f t="shared" si="337"/>
        <v>10500</v>
      </c>
      <c r="I254" s="379">
        <f>SUM(G254-F254)*C254</f>
        <v>12000</v>
      </c>
      <c r="J254" s="386">
        <f t="shared" si="336"/>
        <v>22500</v>
      </c>
      <c r="K254" s="389"/>
    </row>
    <row r="255" spans="1:11" ht="14.25">
      <c r="A255" s="360">
        <v>43529</v>
      </c>
      <c r="B255" s="361" t="s">
        <v>79</v>
      </c>
      <c r="C255" s="362">
        <v>18000</v>
      </c>
      <c r="D255" s="362" t="s">
        <v>15</v>
      </c>
      <c r="E255" s="363">
        <v>63</v>
      </c>
      <c r="F255" s="363">
        <v>63</v>
      </c>
      <c r="G255" s="363">
        <v>0</v>
      </c>
      <c r="H255" s="364">
        <f t="shared" si="337"/>
        <v>0</v>
      </c>
      <c r="I255" s="379">
        <v>0</v>
      </c>
      <c r="J255" s="386">
        <v>0</v>
      </c>
      <c r="K255" s="389"/>
    </row>
    <row r="256" spans="1:11" ht="14.25">
      <c r="A256" s="360">
        <v>43525</v>
      </c>
      <c r="B256" s="361" t="s">
        <v>276</v>
      </c>
      <c r="C256" s="362">
        <v>16000</v>
      </c>
      <c r="D256" s="362" t="s">
        <v>15</v>
      </c>
      <c r="E256" s="363">
        <v>86.7</v>
      </c>
      <c r="F256" s="363">
        <v>87.2</v>
      </c>
      <c r="G256" s="363">
        <v>88</v>
      </c>
      <c r="H256" s="364">
        <f t="shared" si="337"/>
        <v>8000</v>
      </c>
      <c r="I256" s="379">
        <f>SUM(G256-F256)*C256</f>
        <v>12799.999999999955</v>
      </c>
      <c r="J256" s="386">
        <f t="shared" si="336"/>
        <v>20799.999999999956</v>
      </c>
      <c r="K256" s="389"/>
    </row>
    <row r="257" spans="1:11" ht="14.25">
      <c r="A257" s="360">
        <v>43525</v>
      </c>
      <c r="B257" s="361" t="s">
        <v>43</v>
      </c>
      <c r="C257" s="362">
        <v>1800</v>
      </c>
      <c r="D257" s="362" t="s">
        <v>15</v>
      </c>
      <c r="E257" s="363">
        <v>405.5</v>
      </c>
      <c r="F257" s="363">
        <v>410.5</v>
      </c>
      <c r="G257" s="363">
        <v>415.5</v>
      </c>
      <c r="H257" s="364">
        <f t="shared" si="337"/>
        <v>9000</v>
      </c>
      <c r="I257" s="379">
        <f t="shared" ref="I257:I258" si="338">(IF(D257="SHORT",IF(G257="",0,E257-G257),IF(D257="LONG",IF(G257="",0,G257-F257))))*C257</f>
        <v>9000</v>
      </c>
      <c r="J257" s="386">
        <f t="shared" si="336"/>
        <v>18000</v>
      </c>
      <c r="K257" s="389"/>
    </row>
    <row r="258" spans="1:11" ht="14.25">
      <c r="A258" s="360">
        <v>43525</v>
      </c>
      <c r="B258" s="361" t="s">
        <v>279</v>
      </c>
      <c r="C258" s="362">
        <v>16000</v>
      </c>
      <c r="D258" s="362" t="s">
        <v>15</v>
      </c>
      <c r="E258" s="363">
        <v>54.5</v>
      </c>
      <c r="F258" s="363">
        <v>55</v>
      </c>
      <c r="G258" s="363">
        <v>55.5</v>
      </c>
      <c r="H258" s="364">
        <f t="shared" si="337"/>
        <v>8000</v>
      </c>
      <c r="I258" s="379">
        <f t="shared" si="338"/>
        <v>8000</v>
      </c>
      <c r="J258" s="386">
        <f t="shared" ref="J258" si="339">SUM(H258:I258)</f>
        <v>16000</v>
      </c>
      <c r="K258" s="389"/>
    </row>
    <row r="259" spans="1:11" ht="14.25">
      <c r="A259" s="360"/>
      <c r="B259" s="361"/>
      <c r="C259" s="362"/>
      <c r="D259" s="362"/>
      <c r="E259" s="363"/>
      <c r="F259" s="363"/>
      <c r="G259" s="363"/>
      <c r="H259" s="364"/>
      <c r="I259" s="364"/>
      <c r="J259" s="364"/>
      <c r="K259" s="389"/>
    </row>
    <row r="260" spans="1:11" ht="14.25">
      <c r="A260" s="390"/>
      <c r="B260" s="390"/>
      <c r="C260" s="390"/>
      <c r="D260" s="390"/>
      <c r="E260" s="390"/>
      <c r="F260" s="390"/>
      <c r="G260" s="390" t="s">
        <v>282</v>
      </c>
      <c r="H260" s="391">
        <f>SUM(H228:H258)</f>
        <v>130799.99999999972</v>
      </c>
      <c r="I260" s="390"/>
      <c r="J260" s="391">
        <f>SUM(J121:J258)</f>
        <v>1303460.8099999998</v>
      </c>
      <c r="K260" s="389"/>
    </row>
    <row r="261" spans="1:11" ht="14.25">
      <c r="A261" s="360"/>
      <c r="B261" s="361"/>
      <c r="C261" s="362"/>
      <c r="D261" s="362"/>
      <c r="E261" s="363"/>
      <c r="F261" s="363"/>
      <c r="G261" s="363"/>
      <c r="H261" s="364"/>
      <c r="I261" s="364"/>
      <c r="J261" s="364"/>
      <c r="K261" s="389"/>
    </row>
    <row r="262" spans="1:11" ht="14.25">
      <c r="A262" s="390"/>
      <c r="B262" s="390"/>
      <c r="C262" s="390"/>
      <c r="D262" s="390"/>
      <c r="E262" s="390"/>
      <c r="F262" s="401">
        <v>43497</v>
      </c>
      <c r="G262" s="390"/>
      <c r="H262" s="390"/>
      <c r="I262" s="390"/>
      <c r="J262" s="390"/>
      <c r="K262" s="389"/>
    </row>
    <row r="263" spans="1:11" ht="14.25">
      <c r="A263" s="389"/>
      <c r="B263" s="389"/>
      <c r="C263" s="389"/>
      <c r="D263" s="389"/>
      <c r="E263" s="389"/>
      <c r="F263" s="389"/>
      <c r="G263" s="389"/>
      <c r="H263" s="380" t="s">
        <v>296</v>
      </c>
      <c r="I263" s="403"/>
      <c r="J263" s="404">
        <v>0.64</v>
      </c>
      <c r="K263" s="389"/>
    </row>
    <row r="264" spans="1:11" ht="14.25">
      <c r="A264" s="360">
        <v>43524</v>
      </c>
      <c r="B264" s="361" t="s">
        <v>276</v>
      </c>
      <c r="C264" s="362">
        <v>16000</v>
      </c>
      <c r="D264" s="362" t="s">
        <v>15</v>
      </c>
      <c r="E264" s="363">
        <v>85.1</v>
      </c>
      <c r="F264" s="363">
        <v>85.6</v>
      </c>
      <c r="G264" s="363">
        <v>0</v>
      </c>
      <c r="H264" s="364">
        <f>SUM(F264-E264)*C264</f>
        <v>8000</v>
      </c>
      <c r="I264" s="364">
        <v>0</v>
      </c>
      <c r="J264" s="386">
        <f>SUM(H264:I264)</f>
        <v>8000</v>
      </c>
      <c r="K264" s="389"/>
    </row>
    <row r="265" spans="1:11" ht="14.25">
      <c r="A265" s="360">
        <v>43523</v>
      </c>
      <c r="B265" s="361" t="s">
        <v>278</v>
      </c>
      <c r="C265" s="362">
        <v>24000</v>
      </c>
      <c r="D265" s="362" t="s">
        <v>15</v>
      </c>
      <c r="E265" s="363">
        <v>32</v>
      </c>
      <c r="F265" s="363">
        <v>32.4</v>
      </c>
      <c r="G265" s="363">
        <v>0</v>
      </c>
      <c r="H265" s="364">
        <f t="shared" ref="H265:H290" si="340">SUM(F265-E265)*C265</f>
        <v>9599.9999999999654</v>
      </c>
      <c r="I265" s="364">
        <v>0</v>
      </c>
      <c r="J265" s="386">
        <f t="shared" ref="J265:J289" si="341">SUM(H265:I265)</f>
        <v>9599.9999999999654</v>
      </c>
      <c r="K265" s="389"/>
    </row>
    <row r="266" spans="1:11" ht="14.25">
      <c r="A266" s="360">
        <v>43523</v>
      </c>
      <c r="B266" s="361" t="s">
        <v>279</v>
      </c>
      <c r="C266" s="362">
        <v>16000</v>
      </c>
      <c r="D266" s="362" t="s">
        <v>15</v>
      </c>
      <c r="E266" s="363">
        <v>53.75</v>
      </c>
      <c r="F266" s="363">
        <v>54.25</v>
      </c>
      <c r="G266" s="363">
        <v>0</v>
      </c>
      <c r="H266" s="364">
        <f t="shared" si="340"/>
        <v>8000</v>
      </c>
      <c r="I266" s="364">
        <v>0</v>
      </c>
      <c r="J266" s="386">
        <f t="shared" si="341"/>
        <v>8000</v>
      </c>
      <c r="K266" s="389"/>
    </row>
    <row r="267" spans="1:11" s="261" customFormat="1" ht="14.25">
      <c r="A267" s="360">
        <v>43522</v>
      </c>
      <c r="B267" s="361" t="s">
        <v>280</v>
      </c>
      <c r="C267" s="362">
        <v>1200</v>
      </c>
      <c r="D267" s="362" t="s">
        <v>15</v>
      </c>
      <c r="E267" s="363">
        <v>1108</v>
      </c>
      <c r="F267" s="363">
        <v>1118</v>
      </c>
      <c r="G267" s="363">
        <v>1128</v>
      </c>
      <c r="H267" s="364">
        <f t="shared" si="340"/>
        <v>12000</v>
      </c>
      <c r="I267" s="364">
        <v>12000</v>
      </c>
      <c r="J267" s="386">
        <f t="shared" si="341"/>
        <v>24000</v>
      </c>
      <c r="K267" s="389"/>
    </row>
    <row r="268" spans="1:11" s="261" customFormat="1" ht="14.25">
      <c r="A268" s="360">
        <v>43522</v>
      </c>
      <c r="B268" s="361" t="s">
        <v>27</v>
      </c>
      <c r="C268" s="362">
        <v>4000</v>
      </c>
      <c r="D268" s="362" t="s">
        <v>15</v>
      </c>
      <c r="E268" s="363">
        <v>594</v>
      </c>
      <c r="F268" s="363">
        <v>598</v>
      </c>
      <c r="G268" s="363">
        <v>602</v>
      </c>
      <c r="H268" s="364">
        <f t="shared" si="340"/>
        <v>16000</v>
      </c>
      <c r="I268" s="364">
        <v>16000</v>
      </c>
      <c r="J268" s="386">
        <f t="shared" si="341"/>
        <v>32000</v>
      </c>
      <c r="K268" s="389"/>
    </row>
    <row r="269" spans="1:11" s="261" customFormat="1" ht="14.25">
      <c r="A269" s="360">
        <v>43521</v>
      </c>
      <c r="B269" s="361" t="s">
        <v>57</v>
      </c>
      <c r="C269" s="362">
        <v>12000</v>
      </c>
      <c r="D269" s="362" t="s">
        <v>15</v>
      </c>
      <c r="E269" s="363">
        <v>114.5</v>
      </c>
      <c r="F269" s="363">
        <v>115.25</v>
      </c>
      <c r="G269" s="363">
        <v>0</v>
      </c>
      <c r="H269" s="364">
        <f t="shared" si="340"/>
        <v>9000</v>
      </c>
      <c r="I269" s="364">
        <v>0</v>
      </c>
      <c r="J269" s="386">
        <f t="shared" si="341"/>
        <v>9000</v>
      </c>
      <c r="K269" s="389"/>
    </row>
    <row r="270" spans="1:11" s="261" customFormat="1" ht="14.25">
      <c r="A270" s="360">
        <v>43521</v>
      </c>
      <c r="B270" s="361" t="s">
        <v>87</v>
      </c>
      <c r="C270" s="362">
        <v>3600</v>
      </c>
      <c r="D270" s="362" t="s">
        <v>15</v>
      </c>
      <c r="E270" s="363">
        <v>220</v>
      </c>
      <c r="F270" s="363">
        <v>220</v>
      </c>
      <c r="G270" s="363">
        <v>0</v>
      </c>
      <c r="H270" s="364">
        <f t="shared" si="340"/>
        <v>0</v>
      </c>
      <c r="I270" s="364">
        <v>0</v>
      </c>
      <c r="J270" s="386">
        <f t="shared" si="341"/>
        <v>0</v>
      </c>
      <c r="K270" s="389"/>
    </row>
    <row r="271" spans="1:11" ht="14.25">
      <c r="A271" s="360">
        <v>43518</v>
      </c>
      <c r="B271" s="361" t="s">
        <v>102</v>
      </c>
      <c r="C271" s="362">
        <v>8000</v>
      </c>
      <c r="D271" s="362" t="s">
        <v>15</v>
      </c>
      <c r="E271" s="363">
        <v>117</v>
      </c>
      <c r="F271" s="363">
        <v>118</v>
      </c>
      <c r="G271" s="363">
        <v>119</v>
      </c>
      <c r="H271" s="364">
        <f t="shared" si="340"/>
        <v>8000</v>
      </c>
      <c r="I271" s="364">
        <v>0</v>
      </c>
      <c r="J271" s="386">
        <f t="shared" si="341"/>
        <v>8000</v>
      </c>
      <c r="K271" s="389"/>
    </row>
    <row r="272" spans="1:11" ht="14.25">
      <c r="A272" s="360">
        <v>43518</v>
      </c>
      <c r="B272" s="361" t="s">
        <v>281</v>
      </c>
      <c r="C272" s="362">
        <v>24000</v>
      </c>
      <c r="D272" s="362" t="s">
        <v>15</v>
      </c>
      <c r="E272" s="363">
        <v>45.5</v>
      </c>
      <c r="F272" s="363">
        <v>45.9</v>
      </c>
      <c r="G272" s="363">
        <v>0</v>
      </c>
      <c r="H272" s="364">
        <f t="shared" si="340"/>
        <v>9599.9999999999654</v>
      </c>
      <c r="I272" s="364">
        <v>0</v>
      </c>
      <c r="J272" s="386">
        <f t="shared" si="341"/>
        <v>9599.9999999999654</v>
      </c>
      <c r="K272" s="389"/>
    </row>
    <row r="273" spans="1:11" ht="14.25">
      <c r="A273" s="360">
        <v>43517</v>
      </c>
      <c r="B273" s="361" t="s">
        <v>33</v>
      </c>
      <c r="C273" s="362">
        <v>2000</v>
      </c>
      <c r="D273" s="362" t="s">
        <v>15</v>
      </c>
      <c r="E273" s="363">
        <v>498</v>
      </c>
      <c r="F273" s="363">
        <v>502</v>
      </c>
      <c r="G273" s="363">
        <v>0</v>
      </c>
      <c r="H273" s="364">
        <f t="shared" si="340"/>
        <v>8000</v>
      </c>
      <c r="I273" s="364">
        <v>0</v>
      </c>
      <c r="J273" s="386">
        <f t="shared" si="341"/>
        <v>8000</v>
      </c>
      <c r="K273" s="389"/>
    </row>
    <row r="274" spans="1:11" ht="14.25">
      <c r="A274" s="360">
        <v>43517</v>
      </c>
      <c r="B274" s="361" t="s">
        <v>278</v>
      </c>
      <c r="C274" s="362">
        <v>24000</v>
      </c>
      <c r="D274" s="362" t="s">
        <v>15</v>
      </c>
      <c r="E274" s="363">
        <v>30.9</v>
      </c>
      <c r="F274" s="363">
        <v>31.4</v>
      </c>
      <c r="G274" s="363">
        <v>31.8</v>
      </c>
      <c r="H274" s="364">
        <f t="shared" si="340"/>
        <v>12000</v>
      </c>
      <c r="I274" s="364">
        <v>9600.0000000000491</v>
      </c>
      <c r="J274" s="386">
        <f t="shared" si="341"/>
        <v>21600.000000000051</v>
      </c>
      <c r="K274" s="389"/>
    </row>
    <row r="275" spans="1:11" ht="14.25">
      <c r="A275" s="360">
        <v>43515</v>
      </c>
      <c r="B275" s="361" t="s">
        <v>35</v>
      </c>
      <c r="C275" s="362">
        <v>9000</v>
      </c>
      <c r="D275" s="362" t="s">
        <v>15</v>
      </c>
      <c r="E275" s="363">
        <v>106</v>
      </c>
      <c r="F275" s="363">
        <v>106.75</v>
      </c>
      <c r="G275" s="363">
        <v>108</v>
      </c>
      <c r="H275" s="364">
        <f t="shared" si="340"/>
        <v>6750</v>
      </c>
      <c r="I275" s="364">
        <v>11250</v>
      </c>
      <c r="J275" s="386">
        <f t="shared" si="341"/>
        <v>18000</v>
      </c>
      <c r="K275" s="389"/>
    </row>
    <row r="276" spans="1:11" ht="14.25">
      <c r="A276" s="360">
        <v>43515</v>
      </c>
      <c r="B276" s="361" t="s">
        <v>80</v>
      </c>
      <c r="C276" s="362">
        <v>6000</v>
      </c>
      <c r="D276" s="362" t="s">
        <v>15</v>
      </c>
      <c r="E276" s="363">
        <v>205.15</v>
      </c>
      <c r="F276" s="363">
        <v>206.5</v>
      </c>
      <c r="G276" s="363">
        <v>208</v>
      </c>
      <c r="H276" s="364">
        <f t="shared" si="340"/>
        <v>8099.9999999999654</v>
      </c>
      <c r="I276" s="364">
        <v>9000</v>
      </c>
      <c r="J276" s="386">
        <f t="shared" si="341"/>
        <v>17099.999999999964</v>
      </c>
      <c r="K276" s="389"/>
    </row>
    <row r="277" spans="1:11" ht="14.25">
      <c r="A277" s="360">
        <v>43514</v>
      </c>
      <c r="B277" s="361" t="s">
        <v>35</v>
      </c>
      <c r="C277" s="362">
        <v>9000</v>
      </c>
      <c r="D277" s="362" t="s">
        <v>15</v>
      </c>
      <c r="E277" s="363">
        <v>84</v>
      </c>
      <c r="F277" s="363">
        <v>82.8</v>
      </c>
      <c r="G277" s="363">
        <v>0</v>
      </c>
      <c r="H277" s="364">
        <f t="shared" si="340"/>
        <v>-10800.000000000025</v>
      </c>
      <c r="I277" s="364">
        <v>0</v>
      </c>
      <c r="J277" s="386">
        <f t="shared" si="341"/>
        <v>-10800.000000000025</v>
      </c>
      <c r="K277" s="389"/>
    </row>
    <row r="278" spans="1:11" ht="14.25">
      <c r="A278" s="381">
        <v>43511</v>
      </c>
      <c r="B278" s="382" t="s">
        <v>276</v>
      </c>
      <c r="C278" s="382">
        <v>16000</v>
      </c>
      <c r="D278" s="382" t="s">
        <v>15</v>
      </c>
      <c r="E278" s="383">
        <v>84.5</v>
      </c>
      <c r="F278" s="383">
        <v>83.75</v>
      </c>
      <c r="G278" s="363">
        <v>0</v>
      </c>
      <c r="H278" s="364">
        <f t="shared" si="340"/>
        <v>-12000</v>
      </c>
      <c r="I278" s="363">
        <v>0</v>
      </c>
      <c r="J278" s="386">
        <f t="shared" si="341"/>
        <v>-12000</v>
      </c>
    </row>
    <row r="279" spans="1:11" ht="14.25">
      <c r="A279" s="381">
        <v>43511</v>
      </c>
      <c r="B279" s="382" t="s">
        <v>203</v>
      </c>
      <c r="C279" s="382">
        <v>3500</v>
      </c>
      <c r="D279" s="382" t="s">
        <v>13</v>
      </c>
      <c r="E279" s="383">
        <v>215.2</v>
      </c>
      <c r="F279" s="383">
        <v>217.35</v>
      </c>
      <c r="G279" s="363">
        <v>0</v>
      </c>
      <c r="H279" s="364">
        <f t="shared" si="340"/>
        <v>7525.00000000002</v>
      </c>
      <c r="I279" s="363">
        <v>0</v>
      </c>
      <c r="J279" s="386">
        <f t="shared" si="341"/>
        <v>7525.00000000002</v>
      </c>
    </row>
    <row r="280" spans="1:11" ht="14.25">
      <c r="A280" s="381">
        <v>43511</v>
      </c>
      <c r="B280" s="382" t="s">
        <v>171</v>
      </c>
      <c r="C280" s="382">
        <v>7500</v>
      </c>
      <c r="D280" s="382" t="s">
        <v>13</v>
      </c>
      <c r="E280" s="383">
        <v>129.75</v>
      </c>
      <c r="F280" s="383">
        <v>128.15</v>
      </c>
      <c r="G280" s="363">
        <v>0</v>
      </c>
      <c r="H280" s="364">
        <f t="shared" si="340"/>
        <v>-11999.999999999958</v>
      </c>
      <c r="I280" s="363">
        <v>0</v>
      </c>
      <c r="J280" s="386">
        <f t="shared" si="341"/>
        <v>-11999.999999999958</v>
      </c>
    </row>
    <row r="281" spans="1:11" ht="14.25">
      <c r="A281" s="381">
        <v>43510</v>
      </c>
      <c r="B281" s="382" t="s">
        <v>273</v>
      </c>
      <c r="C281" s="382">
        <v>6000</v>
      </c>
      <c r="D281" s="382" t="s">
        <v>13</v>
      </c>
      <c r="E281" s="383">
        <v>237.9</v>
      </c>
      <c r="F281" s="383">
        <v>234.95</v>
      </c>
      <c r="G281" s="363">
        <v>0</v>
      </c>
      <c r="H281" s="364">
        <f t="shared" si="340"/>
        <v>-17700.000000000102</v>
      </c>
      <c r="I281" s="363">
        <v>0</v>
      </c>
      <c r="J281" s="386">
        <f t="shared" si="341"/>
        <v>-17700.000000000102</v>
      </c>
    </row>
    <row r="282" spans="1:11" ht="14.25">
      <c r="A282" s="381">
        <v>43509</v>
      </c>
      <c r="B282" s="382" t="s">
        <v>14</v>
      </c>
      <c r="C282" s="382">
        <v>2000</v>
      </c>
      <c r="D282" s="382" t="s">
        <v>15</v>
      </c>
      <c r="E282" s="383">
        <v>560</v>
      </c>
      <c r="F282" s="383">
        <v>555</v>
      </c>
      <c r="G282" s="363">
        <v>0</v>
      </c>
      <c r="H282" s="364">
        <f t="shared" si="340"/>
        <v>-10000</v>
      </c>
      <c r="I282" s="363">
        <v>0</v>
      </c>
      <c r="J282" s="386">
        <f t="shared" si="341"/>
        <v>-10000</v>
      </c>
    </row>
    <row r="283" spans="1:11" ht="14.25">
      <c r="A283" s="381">
        <v>43509</v>
      </c>
      <c r="B283" s="382" t="s">
        <v>275</v>
      </c>
      <c r="C283" s="382">
        <v>6000</v>
      </c>
      <c r="D283" s="382" t="s">
        <v>15</v>
      </c>
      <c r="E283" s="383">
        <v>204</v>
      </c>
      <c r="F283" s="383">
        <v>201.8</v>
      </c>
      <c r="G283" s="363">
        <v>0</v>
      </c>
      <c r="H283" s="364">
        <f t="shared" si="340"/>
        <v>-13199.999999999931</v>
      </c>
      <c r="I283" s="363">
        <v>0</v>
      </c>
      <c r="J283" s="386">
        <f t="shared" si="341"/>
        <v>-13199.999999999931</v>
      </c>
    </row>
    <row r="284" spans="1:11" ht="14.25">
      <c r="A284" s="381">
        <v>43508</v>
      </c>
      <c r="B284" s="382" t="s">
        <v>262</v>
      </c>
      <c r="C284" s="382">
        <v>800</v>
      </c>
      <c r="D284" s="382" t="s">
        <v>13</v>
      </c>
      <c r="E284" s="383">
        <v>1480</v>
      </c>
      <c r="F284" s="383">
        <v>1461.5</v>
      </c>
      <c r="G284" s="363">
        <v>0</v>
      </c>
      <c r="H284" s="364">
        <f t="shared" si="340"/>
        <v>-14800</v>
      </c>
      <c r="I284" s="363">
        <v>0</v>
      </c>
      <c r="J284" s="386">
        <f t="shared" si="341"/>
        <v>-14800</v>
      </c>
    </row>
    <row r="285" spans="1:11" ht="14.25">
      <c r="A285" s="381">
        <v>43508</v>
      </c>
      <c r="B285" s="382" t="s">
        <v>265</v>
      </c>
      <c r="C285" s="382">
        <v>1500</v>
      </c>
      <c r="D285" s="382" t="s">
        <v>15</v>
      </c>
      <c r="E285" s="383">
        <v>726</v>
      </c>
      <c r="F285" s="383">
        <v>731</v>
      </c>
      <c r="G285" s="363">
        <v>0</v>
      </c>
      <c r="H285" s="364">
        <f t="shared" si="340"/>
        <v>7500</v>
      </c>
      <c r="I285" s="363">
        <v>0</v>
      </c>
      <c r="J285" s="386">
        <f t="shared" si="341"/>
        <v>7500</v>
      </c>
    </row>
    <row r="286" spans="1:11" ht="14.25">
      <c r="A286" s="405">
        <v>43507</v>
      </c>
      <c r="B286" s="406" t="s">
        <v>215</v>
      </c>
      <c r="C286" s="406">
        <v>2600</v>
      </c>
      <c r="D286" s="406" t="s">
        <v>13</v>
      </c>
      <c r="E286" s="407">
        <v>118.75</v>
      </c>
      <c r="F286" s="407">
        <v>117.25</v>
      </c>
      <c r="G286" s="408">
        <v>115.5</v>
      </c>
      <c r="H286" s="364">
        <f t="shared" si="340"/>
        <v>-3900</v>
      </c>
      <c r="I286" s="409">
        <f>(IF(D286="SHORT",IF(G286="",0,E286-G286),IF(D286="LONG",IF(G286="",0,G286-F286))))*C286</f>
        <v>8450</v>
      </c>
      <c r="J286" s="386">
        <f t="shared" si="341"/>
        <v>4550</v>
      </c>
    </row>
    <row r="287" spans="1:11" ht="14.25">
      <c r="A287" s="381">
        <v>43504</v>
      </c>
      <c r="B287" s="382" t="s">
        <v>275</v>
      </c>
      <c r="C287" s="382">
        <v>6000</v>
      </c>
      <c r="D287" s="382" t="s">
        <v>15</v>
      </c>
      <c r="E287" s="383">
        <v>209</v>
      </c>
      <c r="F287" s="383">
        <v>210.5</v>
      </c>
      <c r="G287" s="363">
        <v>0</v>
      </c>
      <c r="H287" s="364">
        <f t="shared" si="340"/>
        <v>9000</v>
      </c>
      <c r="I287" s="363">
        <v>0</v>
      </c>
      <c r="J287" s="386">
        <f t="shared" si="341"/>
        <v>9000</v>
      </c>
    </row>
    <row r="288" spans="1:11" ht="14.25">
      <c r="A288" s="381">
        <v>43503</v>
      </c>
      <c r="B288" s="382" t="s">
        <v>165</v>
      </c>
      <c r="C288" s="382">
        <v>12400</v>
      </c>
      <c r="D288" s="382" t="s">
        <v>15</v>
      </c>
      <c r="E288" s="383">
        <v>105.15</v>
      </c>
      <c r="F288" s="383">
        <v>106</v>
      </c>
      <c r="G288" s="363">
        <v>0</v>
      </c>
      <c r="H288" s="364">
        <f t="shared" si="340"/>
        <v>10539.999999999929</v>
      </c>
      <c r="I288" s="363">
        <v>0</v>
      </c>
      <c r="J288" s="386">
        <f t="shared" si="341"/>
        <v>10539.999999999929</v>
      </c>
      <c r="K288" s="404">
        <v>0.76</v>
      </c>
    </row>
    <row r="289" spans="1:11" ht="14.25">
      <c r="A289" s="381">
        <v>43503</v>
      </c>
      <c r="B289" s="382" t="s">
        <v>244</v>
      </c>
      <c r="C289" s="382">
        <v>4000</v>
      </c>
      <c r="D289" s="382" t="s">
        <v>15</v>
      </c>
      <c r="E289" s="383">
        <v>218</v>
      </c>
      <c r="F289" s="383">
        <v>217</v>
      </c>
      <c r="G289" s="363">
        <v>0</v>
      </c>
      <c r="H289" s="364">
        <f t="shared" si="340"/>
        <v>-4000</v>
      </c>
      <c r="I289" s="363">
        <v>0</v>
      </c>
      <c r="J289" s="386">
        <f t="shared" si="341"/>
        <v>-4000</v>
      </c>
      <c r="K289" s="420" t="s">
        <v>124</v>
      </c>
    </row>
    <row r="290" spans="1:11" ht="14.25">
      <c r="A290" s="381">
        <v>43501</v>
      </c>
      <c r="B290" s="382" t="s">
        <v>14</v>
      </c>
      <c r="C290" s="382">
        <v>2000</v>
      </c>
      <c r="D290" s="382" t="s">
        <v>15</v>
      </c>
      <c r="E290" s="383">
        <v>531</v>
      </c>
      <c r="F290" s="383">
        <v>535</v>
      </c>
      <c r="G290" s="363">
        <v>0</v>
      </c>
      <c r="H290" s="364">
        <f t="shared" si="340"/>
        <v>8000</v>
      </c>
      <c r="I290" s="363">
        <v>0</v>
      </c>
      <c r="J290" s="386">
        <f t="shared" ref="J290" si="342">SUM(H290:I290)</f>
        <v>8000</v>
      </c>
      <c r="K290" s="421"/>
    </row>
    <row r="291" spans="1:11" ht="14.25">
      <c r="A291" s="390"/>
      <c r="B291" s="390"/>
      <c r="C291" s="390"/>
      <c r="D291" s="390"/>
      <c r="E291" s="390"/>
      <c r="F291" s="390"/>
      <c r="G291" s="390" t="s">
        <v>282</v>
      </c>
      <c r="H291" s="391">
        <f>SUM(H264:H290)</f>
        <v>59214.99999999984</v>
      </c>
      <c r="I291" s="390"/>
      <c r="J291" s="391">
        <f>SUM(J264:J290)</f>
        <v>125514.9999999999</v>
      </c>
      <c r="K291" s="386">
        <f t="shared" ref="K291:K330" si="343">SUM(H297:I297)</f>
        <v>-13500</v>
      </c>
    </row>
    <row r="292" spans="1:11" ht="14.25">
      <c r="A292" s="381"/>
      <c r="B292" s="382"/>
      <c r="C292" s="382"/>
      <c r="D292" s="382"/>
      <c r="E292" s="383"/>
      <c r="F292" s="383"/>
      <c r="G292" s="384"/>
      <c r="H292" s="385"/>
      <c r="I292" s="379"/>
      <c r="J292" s="386"/>
      <c r="K292" s="386">
        <f t="shared" si="343"/>
        <v>11040.000000000146</v>
      </c>
    </row>
    <row r="293" spans="1:11" ht="14.25">
      <c r="A293" s="381"/>
      <c r="B293" s="382"/>
      <c r="C293" s="382"/>
      <c r="D293" s="382"/>
      <c r="E293" s="383"/>
      <c r="F293" s="383"/>
      <c r="G293" s="384"/>
      <c r="H293" s="385"/>
      <c r="I293" s="379"/>
      <c r="J293" s="386"/>
      <c r="K293" s="386">
        <f t="shared" si="343"/>
        <v>13300.00000000004</v>
      </c>
    </row>
    <row r="294" spans="1:11" ht="14.25">
      <c r="A294" s="410"/>
      <c r="B294" s="411"/>
      <c r="C294" s="411"/>
      <c r="D294" s="411"/>
      <c r="E294" s="412"/>
      <c r="F294" s="413">
        <v>43466</v>
      </c>
      <c r="G294" s="387"/>
      <c r="H294" s="414"/>
      <c r="I294" s="380" t="s">
        <v>296</v>
      </c>
      <c r="J294" s="403"/>
      <c r="K294" s="386">
        <f t="shared" si="343"/>
        <v>9800.00000000004</v>
      </c>
    </row>
    <row r="295" spans="1:11" ht="14.25">
      <c r="A295" s="426" t="s">
        <v>1</v>
      </c>
      <c r="B295" s="420" t="s">
        <v>116</v>
      </c>
      <c r="C295" s="420" t="s">
        <v>117</v>
      </c>
      <c r="D295" s="420" t="s">
        <v>118</v>
      </c>
      <c r="E295" s="420" t="s">
        <v>119</v>
      </c>
      <c r="F295" s="420" t="s">
        <v>120</v>
      </c>
      <c r="G295" s="420" t="s">
        <v>121</v>
      </c>
      <c r="H295" s="422" t="s">
        <v>122</v>
      </c>
      <c r="I295" s="423"/>
      <c r="J295" s="420" t="s">
        <v>123</v>
      </c>
      <c r="K295" s="418">
        <f t="shared" si="343"/>
        <v>22000</v>
      </c>
    </row>
    <row r="296" spans="1:11" ht="14.25">
      <c r="A296" s="427"/>
      <c r="B296" s="421"/>
      <c r="C296" s="421"/>
      <c r="D296" s="421"/>
      <c r="E296" s="421"/>
      <c r="F296" s="421"/>
      <c r="G296" s="421"/>
      <c r="H296" s="424"/>
      <c r="I296" s="425"/>
      <c r="J296" s="421"/>
      <c r="K296" s="386">
        <f t="shared" si="343"/>
        <v>-1470.0000000000955</v>
      </c>
    </row>
    <row r="297" spans="1:11" ht="14.25">
      <c r="A297" s="381">
        <v>43496</v>
      </c>
      <c r="B297" s="382" t="s">
        <v>145</v>
      </c>
      <c r="C297" s="382">
        <v>9000</v>
      </c>
      <c r="D297" s="382" t="s">
        <v>15</v>
      </c>
      <c r="E297" s="383">
        <v>86</v>
      </c>
      <c r="F297" s="383">
        <v>84.5</v>
      </c>
      <c r="G297" s="384"/>
      <c r="H297" s="385">
        <f t="shared" ref="H297:H336" si="344">(IF(D297="SHORT",E297-F297,IF(D297="LONG",F297-E297)))*C297</f>
        <v>-13500</v>
      </c>
      <c r="I297" s="379"/>
      <c r="J297" s="415">
        <f t="shared" ref="J297:J336" si="345">(H297+I297)/C297</f>
        <v>-1.5</v>
      </c>
      <c r="K297" s="386">
        <f t="shared" si="343"/>
        <v>11824.999999999874</v>
      </c>
    </row>
    <row r="298" spans="1:11" ht="14.25">
      <c r="A298" s="381">
        <v>43496</v>
      </c>
      <c r="B298" s="382" t="s">
        <v>169</v>
      </c>
      <c r="C298" s="382">
        <v>3200</v>
      </c>
      <c r="D298" s="382" t="s">
        <v>15</v>
      </c>
      <c r="E298" s="383">
        <v>276.64999999999998</v>
      </c>
      <c r="F298" s="383">
        <v>280.10000000000002</v>
      </c>
      <c r="G298" s="384"/>
      <c r="H298" s="385">
        <f t="shared" si="344"/>
        <v>11040.000000000146</v>
      </c>
      <c r="I298" s="379"/>
      <c r="J298" s="415">
        <f t="shared" si="345"/>
        <v>3.4500000000000455</v>
      </c>
      <c r="K298" s="386">
        <f t="shared" si="343"/>
        <v>13200.000000000102</v>
      </c>
    </row>
    <row r="299" spans="1:11" ht="14.25">
      <c r="A299" s="381">
        <v>43496</v>
      </c>
      <c r="B299" s="382" t="s">
        <v>49</v>
      </c>
      <c r="C299" s="382">
        <v>14000</v>
      </c>
      <c r="D299" s="382" t="s">
        <v>15</v>
      </c>
      <c r="E299" s="383">
        <v>76.599999999999994</v>
      </c>
      <c r="F299" s="383">
        <v>77.55</v>
      </c>
      <c r="G299" s="384"/>
      <c r="H299" s="385">
        <f t="shared" si="344"/>
        <v>13300.00000000004</v>
      </c>
      <c r="I299" s="379"/>
      <c r="J299" s="415">
        <f t="shared" si="345"/>
        <v>0.95000000000000284</v>
      </c>
      <c r="K299" s="386">
        <f t="shared" si="343"/>
        <v>11400</v>
      </c>
    </row>
    <row r="300" spans="1:11" ht="14.25">
      <c r="A300" s="381">
        <v>43495</v>
      </c>
      <c r="B300" s="382" t="s">
        <v>270</v>
      </c>
      <c r="C300" s="382">
        <v>14000</v>
      </c>
      <c r="D300" s="382" t="s">
        <v>15</v>
      </c>
      <c r="E300" s="383">
        <v>81</v>
      </c>
      <c r="F300" s="383">
        <v>81.7</v>
      </c>
      <c r="G300" s="384"/>
      <c r="H300" s="385">
        <f t="shared" si="344"/>
        <v>9800.00000000004</v>
      </c>
      <c r="I300" s="379"/>
      <c r="J300" s="415">
        <f t="shared" si="345"/>
        <v>0.70000000000000284</v>
      </c>
      <c r="K300" s="386">
        <f t="shared" si="343"/>
        <v>2159.9999999998772</v>
      </c>
    </row>
    <row r="301" spans="1:11" ht="14.25">
      <c r="A301" s="405">
        <v>43495</v>
      </c>
      <c r="B301" s="406" t="s">
        <v>127</v>
      </c>
      <c r="C301" s="406">
        <v>1000</v>
      </c>
      <c r="D301" s="406" t="s">
        <v>15</v>
      </c>
      <c r="E301" s="407">
        <v>1190</v>
      </c>
      <c r="F301" s="407">
        <v>1202</v>
      </c>
      <c r="G301" s="408">
        <v>1212</v>
      </c>
      <c r="H301" s="416">
        <f t="shared" si="344"/>
        <v>12000</v>
      </c>
      <c r="I301" s="409">
        <f>(IF(D301="SHORT",IF(G301="",0,E301-G301),IF(D301="LONG",IF(G301="",0,G301-F301))))*C301</f>
        <v>10000</v>
      </c>
      <c r="J301" s="417">
        <f t="shared" si="345"/>
        <v>22</v>
      </c>
      <c r="K301" s="386">
        <f t="shared" si="343"/>
        <v>-6985.0000000001501</v>
      </c>
    </row>
    <row r="302" spans="1:11" ht="14.25">
      <c r="A302" s="381">
        <v>43495</v>
      </c>
      <c r="B302" s="382" t="s">
        <v>242</v>
      </c>
      <c r="C302" s="382">
        <v>1400</v>
      </c>
      <c r="D302" s="382" t="s">
        <v>15</v>
      </c>
      <c r="E302" s="383">
        <v>753.2</v>
      </c>
      <c r="F302" s="383">
        <v>752.15</v>
      </c>
      <c r="G302" s="384"/>
      <c r="H302" s="385">
        <f t="shared" si="344"/>
        <v>-1470.0000000000955</v>
      </c>
      <c r="I302" s="379"/>
      <c r="J302" s="415">
        <f t="shared" si="345"/>
        <v>-1.0500000000000682</v>
      </c>
      <c r="K302" s="418">
        <f t="shared" si="343"/>
        <v>35460.000000000218</v>
      </c>
    </row>
    <row r="303" spans="1:11" ht="14.25">
      <c r="A303" s="381">
        <v>43489</v>
      </c>
      <c r="B303" s="382" t="s">
        <v>239</v>
      </c>
      <c r="C303" s="382">
        <v>5500</v>
      </c>
      <c r="D303" s="382" t="s">
        <v>13</v>
      </c>
      <c r="E303" s="383">
        <v>284.89999999999998</v>
      </c>
      <c r="F303" s="383">
        <v>282.75</v>
      </c>
      <c r="G303" s="384"/>
      <c r="H303" s="385">
        <f t="shared" si="344"/>
        <v>11824.999999999874</v>
      </c>
      <c r="I303" s="379"/>
      <c r="J303" s="415">
        <f t="shared" si="345"/>
        <v>2.1499999999999773</v>
      </c>
      <c r="K303" s="386">
        <f t="shared" si="343"/>
        <v>12300.000000000069</v>
      </c>
    </row>
    <row r="304" spans="1:11" ht="14.25">
      <c r="A304" s="381">
        <v>43489</v>
      </c>
      <c r="B304" s="382" t="s">
        <v>274</v>
      </c>
      <c r="C304" s="382">
        <v>24000</v>
      </c>
      <c r="D304" s="382" t="s">
        <v>13</v>
      </c>
      <c r="E304" s="383">
        <v>47.35</v>
      </c>
      <c r="F304" s="383">
        <v>46.8</v>
      </c>
      <c r="G304" s="384"/>
      <c r="H304" s="385">
        <f t="shared" si="344"/>
        <v>13200.000000000102</v>
      </c>
      <c r="I304" s="379"/>
      <c r="J304" s="415">
        <f t="shared" si="345"/>
        <v>0.55000000000000426</v>
      </c>
      <c r="K304" s="386">
        <f t="shared" si="343"/>
        <v>10500</v>
      </c>
    </row>
    <row r="305" spans="1:11" ht="14.25">
      <c r="A305" s="381">
        <v>43488</v>
      </c>
      <c r="B305" s="382" t="s">
        <v>196</v>
      </c>
      <c r="C305" s="382">
        <v>5700</v>
      </c>
      <c r="D305" s="382" t="s">
        <v>13</v>
      </c>
      <c r="E305" s="383">
        <v>160.19999999999999</v>
      </c>
      <c r="F305" s="383">
        <v>158.19999999999999</v>
      </c>
      <c r="G305" s="384"/>
      <c r="H305" s="385">
        <f t="shared" si="344"/>
        <v>11400</v>
      </c>
      <c r="I305" s="379"/>
      <c r="J305" s="415">
        <f t="shared" si="345"/>
        <v>2</v>
      </c>
      <c r="K305" s="386">
        <f t="shared" si="343"/>
        <v>5775.0000000000628</v>
      </c>
    </row>
    <row r="306" spans="1:11" ht="14.25">
      <c r="A306" s="381">
        <v>43487</v>
      </c>
      <c r="B306" s="382" t="s">
        <v>172</v>
      </c>
      <c r="C306" s="382">
        <v>3600</v>
      </c>
      <c r="D306" s="382" t="s">
        <v>13</v>
      </c>
      <c r="E306" s="383">
        <v>354.9</v>
      </c>
      <c r="F306" s="383">
        <v>354.3</v>
      </c>
      <c r="G306" s="384"/>
      <c r="H306" s="385">
        <f t="shared" si="344"/>
        <v>2159.9999999998772</v>
      </c>
      <c r="I306" s="379"/>
      <c r="J306" s="415">
        <f t="shared" si="345"/>
        <v>0.59999999999996589</v>
      </c>
      <c r="K306" s="386">
        <f t="shared" si="343"/>
        <v>19800.000000000069</v>
      </c>
    </row>
    <row r="307" spans="1:11" ht="14.25">
      <c r="A307" s="381">
        <v>43487</v>
      </c>
      <c r="B307" s="382" t="s">
        <v>221</v>
      </c>
      <c r="C307" s="382">
        <v>1100</v>
      </c>
      <c r="D307" s="382" t="s">
        <v>15</v>
      </c>
      <c r="E307" s="383">
        <v>1153.6500000000001</v>
      </c>
      <c r="F307" s="383">
        <v>1147.3</v>
      </c>
      <c r="G307" s="384"/>
      <c r="H307" s="385">
        <f t="shared" si="344"/>
        <v>-6985.0000000001501</v>
      </c>
      <c r="I307" s="379"/>
      <c r="J307" s="415">
        <f t="shared" si="345"/>
        <v>-6.3500000000001364</v>
      </c>
      <c r="K307" s="386">
        <f t="shared" si="343"/>
        <v>13050.000000000069</v>
      </c>
    </row>
    <row r="308" spans="1:11" ht="14.25">
      <c r="A308" s="405">
        <v>43486</v>
      </c>
      <c r="B308" s="406" t="s">
        <v>131</v>
      </c>
      <c r="C308" s="406">
        <v>1200</v>
      </c>
      <c r="D308" s="406" t="s">
        <v>15</v>
      </c>
      <c r="E308" s="407">
        <v>1066.5999999999999</v>
      </c>
      <c r="F308" s="407">
        <v>1079.95</v>
      </c>
      <c r="G308" s="408">
        <v>1096.1500000000001</v>
      </c>
      <c r="H308" s="416">
        <f t="shared" si="344"/>
        <v>16020.000000000164</v>
      </c>
      <c r="I308" s="409">
        <f>(IF(D308="SHORT",IF(G308="",0,E308-G308),IF(D308="LONG",IF(G308="",0,G308-F308))))*C308</f>
        <v>19440.000000000055</v>
      </c>
      <c r="J308" s="417">
        <f t="shared" si="345"/>
        <v>29.550000000000182</v>
      </c>
      <c r="K308" s="386">
        <f t="shared" si="343"/>
        <v>-10230.000000000075</v>
      </c>
    </row>
    <row r="309" spans="1:11" ht="14.25">
      <c r="A309" s="381">
        <v>43486</v>
      </c>
      <c r="B309" s="382" t="s">
        <v>142</v>
      </c>
      <c r="C309" s="382">
        <v>3000</v>
      </c>
      <c r="D309" s="382" t="s">
        <v>15</v>
      </c>
      <c r="E309" s="383">
        <v>328.7</v>
      </c>
      <c r="F309" s="383">
        <v>332.8</v>
      </c>
      <c r="G309" s="384"/>
      <c r="H309" s="385">
        <f t="shared" si="344"/>
        <v>12300.000000000069</v>
      </c>
      <c r="I309" s="379"/>
      <c r="J309" s="415">
        <f t="shared" si="345"/>
        <v>4.1000000000000227</v>
      </c>
      <c r="K309" s="386">
        <f t="shared" si="343"/>
        <v>2599.9999999999091</v>
      </c>
    </row>
    <row r="310" spans="1:11" ht="14.25">
      <c r="A310" s="381">
        <v>43483</v>
      </c>
      <c r="B310" s="382" t="s">
        <v>162</v>
      </c>
      <c r="C310" s="382">
        <v>3000</v>
      </c>
      <c r="D310" s="382" t="s">
        <v>13</v>
      </c>
      <c r="E310" s="383">
        <v>289.25</v>
      </c>
      <c r="F310" s="383">
        <v>285.75</v>
      </c>
      <c r="G310" s="384"/>
      <c r="H310" s="385">
        <f t="shared" si="344"/>
        <v>10500</v>
      </c>
      <c r="I310" s="379"/>
      <c r="J310" s="415">
        <f t="shared" si="345"/>
        <v>3.5</v>
      </c>
      <c r="K310" s="386">
        <f t="shared" si="343"/>
        <v>15240.000000000055</v>
      </c>
    </row>
    <row r="311" spans="1:11" ht="14.25">
      <c r="A311" s="381">
        <v>43483</v>
      </c>
      <c r="B311" s="382" t="s">
        <v>239</v>
      </c>
      <c r="C311" s="382">
        <v>5500</v>
      </c>
      <c r="D311" s="382" t="s">
        <v>13</v>
      </c>
      <c r="E311" s="383">
        <v>282.25</v>
      </c>
      <c r="F311" s="383">
        <v>281.2</v>
      </c>
      <c r="G311" s="384"/>
      <c r="H311" s="385">
        <f t="shared" si="344"/>
        <v>5775.0000000000628</v>
      </c>
      <c r="I311" s="379"/>
      <c r="J311" s="415">
        <f t="shared" si="345"/>
        <v>1.0500000000000114</v>
      </c>
      <c r="K311" s="386">
        <f t="shared" si="343"/>
        <v>9000</v>
      </c>
    </row>
    <row r="312" spans="1:11" ht="14.25">
      <c r="A312" s="381">
        <v>43482</v>
      </c>
      <c r="B312" s="382" t="s">
        <v>273</v>
      </c>
      <c r="C312" s="382">
        <v>6000</v>
      </c>
      <c r="D312" s="382" t="s">
        <v>13</v>
      </c>
      <c r="E312" s="383">
        <v>263.60000000000002</v>
      </c>
      <c r="F312" s="383">
        <v>260.3</v>
      </c>
      <c r="G312" s="384"/>
      <c r="H312" s="385">
        <f t="shared" si="344"/>
        <v>19800.000000000069</v>
      </c>
      <c r="I312" s="379"/>
      <c r="J312" s="415">
        <f t="shared" si="345"/>
        <v>3.3000000000000114</v>
      </c>
      <c r="K312" s="418">
        <f t="shared" si="343"/>
        <v>42720.00000000016</v>
      </c>
    </row>
    <row r="313" spans="1:11" ht="14.25">
      <c r="A313" s="381">
        <v>43482</v>
      </c>
      <c r="B313" s="382" t="s">
        <v>235</v>
      </c>
      <c r="C313" s="382">
        <v>3000</v>
      </c>
      <c r="D313" s="382" t="s">
        <v>13</v>
      </c>
      <c r="E313" s="383">
        <v>349.35</v>
      </c>
      <c r="F313" s="383">
        <v>345</v>
      </c>
      <c r="G313" s="384"/>
      <c r="H313" s="385">
        <f t="shared" si="344"/>
        <v>13050.000000000069</v>
      </c>
      <c r="I313" s="379"/>
      <c r="J313" s="415">
        <f t="shared" si="345"/>
        <v>4.3500000000000227</v>
      </c>
      <c r="K313" s="386">
        <f t="shared" si="343"/>
        <v>-11759.999999999967</v>
      </c>
    </row>
    <row r="314" spans="1:11" s="261" customFormat="1" ht="14.25">
      <c r="A314" s="381">
        <v>43482</v>
      </c>
      <c r="B314" s="382" t="s">
        <v>272</v>
      </c>
      <c r="C314" s="382">
        <v>2200</v>
      </c>
      <c r="D314" s="382" t="s">
        <v>13</v>
      </c>
      <c r="E314" s="383">
        <v>489.9</v>
      </c>
      <c r="F314" s="383">
        <v>494.55</v>
      </c>
      <c r="G314" s="384"/>
      <c r="H314" s="385">
        <f t="shared" si="344"/>
        <v>-10230.000000000075</v>
      </c>
      <c r="I314" s="379"/>
      <c r="J314" s="415">
        <f t="shared" si="345"/>
        <v>-4.6500000000000341</v>
      </c>
      <c r="K314" s="418">
        <f t="shared" si="343"/>
        <v>55439.999999999782</v>
      </c>
    </row>
    <row r="315" spans="1:11" ht="14.25">
      <c r="A315" s="381">
        <v>43481</v>
      </c>
      <c r="B315" s="382" t="s">
        <v>17</v>
      </c>
      <c r="C315" s="382">
        <v>2000</v>
      </c>
      <c r="D315" s="382" t="s">
        <v>15</v>
      </c>
      <c r="E315" s="383">
        <v>537.70000000000005</v>
      </c>
      <c r="F315" s="383">
        <v>539</v>
      </c>
      <c r="G315" s="384"/>
      <c r="H315" s="385">
        <f t="shared" si="344"/>
        <v>2599.9999999999091</v>
      </c>
      <c r="I315" s="379"/>
      <c r="J315" s="415">
        <f t="shared" si="345"/>
        <v>1.2999999999999545</v>
      </c>
      <c r="K315" s="386">
        <f t="shared" si="343"/>
        <v>3119.9999999998909</v>
      </c>
    </row>
    <row r="316" spans="1:11" ht="14.25">
      <c r="A316" s="381">
        <v>43481</v>
      </c>
      <c r="B316" s="382" t="s">
        <v>12</v>
      </c>
      <c r="C316" s="382">
        <v>2400</v>
      </c>
      <c r="D316" s="382" t="s">
        <v>15</v>
      </c>
      <c r="E316" s="383">
        <v>764.65</v>
      </c>
      <c r="F316" s="383">
        <v>771</v>
      </c>
      <c r="G316" s="384"/>
      <c r="H316" s="385">
        <f t="shared" si="344"/>
        <v>15240.000000000055</v>
      </c>
      <c r="I316" s="379"/>
      <c r="J316" s="415">
        <f t="shared" si="345"/>
        <v>6.3500000000000227</v>
      </c>
      <c r="K316" s="386">
        <f t="shared" si="343"/>
        <v>13600.000000000136</v>
      </c>
    </row>
    <row r="317" spans="1:11" ht="14.25">
      <c r="A317" s="381">
        <v>43480</v>
      </c>
      <c r="B317" s="382" t="s">
        <v>251</v>
      </c>
      <c r="C317" s="382">
        <v>4000</v>
      </c>
      <c r="D317" s="382" t="s">
        <v>15</v>
      </c>
      <c r="E317" s="383">
        <v>183.5</v>
      </c>
      <c r="F317" s="383">
        <v>185.75</v>
      </c>
      <c r="G317" s="384"/>
      <c r="H317" s="385">
        <f t="shared" si="344"/>
        <v>9000</v>
      </c>
      <c r="I317" s="379"/>
      <c r="J317" s="415">
        <f t="shared" si="345"/>
        <v>2.25</v>
      </c>
      <c r="K317" s="386">
        <f t="shared" si="343"/>
        <v>-15359.999999999945</v>
      </c>
    </row>
    <row r="318" spans="1:11" ht="14.25">
      <c r="A318" s="405">
        <v>43480</v>
      </c>
      <c r="B318" s="406" t="s">
        <v>218</v>
      </c>
      <c r="C318" s="406">
        <v>4800</v>
      </c>
      <c r="D318" s="406" t="s">
        <v>15</v>
      </c>
      <c r="E318" s="407">
        <v>321.14999999999998</v>
      </c>
      <c r="F318" s="407">
        <v>325.14999999999998</v>
      </c>
      <c r="G318" s="408">
        <v>330.05</v>
      </c>
      <c r="H318" s="416">
        <f t="shared" si="344"/>
        <v>19200</v>
      </c>
      <c r="I318" s="409">
        <f>(IF(D318="SHORT",IF(G318="",0,E318-G318),IF(D318="LONG",IF(G318="",0,G318-F318))))*C318</f>
        <v>23520.000000000164</v>
      </c>
      <c r="J318" s="417">
        <f t="shared" si="345"/>
        <v>8.9000000000000341</v>
      </c>
      <c r="K318" s="386">
        <f t="shared" si="343"/>
        <v>-15119.999999999891</v>
      </c>
    </row>
    <row r="319" spans="1:11" ht="14.25">
      <c r="A319" s="381">
        <v>43479</v>
      </c>
      <c r="B319" s="382" t="s">
        <v>111</v>
      </c>
      <c r="C319" s="382">
        <v>1400</v>
      </c>
      <c r="D319" s="382" t="s">
        <v>13</v>
      </c>
      <c r="E319" s="383">
        <v>838.6</v>
      </c>
      <c r="F319" s="383">
        <v>847</v>
      </c>
      <c r="G319" s="384"/>
      <c r="H319" s="385">
        <f t="shared" si="344"/>
        <v>-11759.999999999967</v>
      </c>
      <c r="I319" s="379"/>
      <c r="J319" s="415">
        <f t="shared" si="345"/>
        <v>-8.3999999999999773</v>
      </c>
      <c r="K319" s="386">
        <f t="shared" si="343"/>
        <v>14689.999999999942</v>
      </c>
    </row>
    <row r="320" spans="1:11" ht="14.25">
      <c r="A320" s="405">
        <v>43476</v>
      </c>
      <c r="B320" s="406" t="s">
        <v>194</v>
      </c>
      <c r="C320" s="406">
        <v>1600</v>
      </c>
      <c r="D320" s="406" t="s">
        <v>13</v>
      </c>
      <c r="E320" s="407">
        <v>891.4</v>
      </c>
      <c r="F320" s="407">
        <v>880.7</v>
      </c>
      <c r="G320" s="408">
        <v>867.45</v>
      </c>
      <c r="H320" s="416">
        <f t="shared" si="344"/>
        <v>17119.999999999891</v>
      </c>
      <c r="I320" s="409">
        <f>(IF(D320="SHORT",IF(G320="",0,E320-G320),IF(D320="LONG",IF(G320="",0,G320-F320))))*C320</f>
        <v>38319.999999999891</v>
      </c>
      <c r="J320" s="417">
        <f t="shared" si="345"/>
        <v>34.649999999999864</v>
      </c>
      <c r="K320" s="386">
        <f t="shared" si="343"/>
        <v>-15119.999999999891</v>
      </c>
    </row>
    <row r="321" spans="1:11" ht="14.25">
      <c r="A321" s="381">
        <v>43475</v>
      </c>
      <c r="B321" s="382" t="s">
        <v>109</v>
      </c>
      <c r="C321" s="382">
        <v>2400</v>
      </c>
      <c r="D321" s="382" t="s">
        <v>13</v>
      </c>
      <c r="E321" s="383">
        <v>455.65</v>
      </c>
      <c r="F321" s="383">
        <v>454.35</v>
      </c>
      <c r="G321" s="384"/>
      <c r="H321" s="385">
        <f t="shared" si="344"/>
        <v>3119.9999999998909</v>
      </c>
      <c r="I321" s="379"/>
      <c r="J321" s="415">
        <f t="shared" si="345"/>
        <v>1.2999999999999545</v>
      </c>
      <c r="K321" s="418">
        <f t="shared" si="343"/>
        <v>35000</v>
      </c>
    </row>
    <row r="322" spans="1:11" ht="14.25">
      <c r="A322" s="381">
        <v>43475</v>
      </c>
      <c r="B322" s="382" t="s">
        <v>271</v>
      </c>
      <c r="C322" s="382">
        <v>2000</v>
      </c>
      <c r="D322" s="382" t="s">
        <v>13</v>
      </c>
      <c r="E322" s="383">
        <v>540.85</v>
      </c>
      <c r="F322" s="383">
        <v>534.04999999999995</v>
      </c>
      <c r="G322" s="384"/>
      <c r="H322" s="385">
        <f t="shared" si="344"/>
        <v>13600.000000000136</v>
      </c>
      <c r="I322" s="379"/>
      <c r="J322" s="415">
        <f t="shared" si="345"/>
        <v>6.8000000000000682</v>
      </c>
      <c r="K322" s="386">
        <f t="shared" si="343"/>
        <v>15600</v>
      </c>
    </row>
    <row r="323" spans="1:11" ht="14.25">
      <c r="A323" s="381">
        <v>43475</v>
      </c>
      <c r="B323" s="382" t="s">
        <v>91</v>
      </c>
      <c r="C323" s="382">
        <v>2400</v>
      </c>
      <c r="D323" s="382" t="s">
        <v>13</v>
      </c>
      <c r="E323" s="383">
        <v>674.4</v>
      </c>
      <c r="F323" s="383">
        <v>680.8</v>
      </c>
      <c r="G323" s="384"/>
      <c r="H323" s="385">
        <f t="shared" si="344"/>
        <v>-15359.999999999945</v>
      </c>
      <c r="I323" s="379"/>
      <c r="J323" s="415">
        <f t="shared" si="345"/>
        <v>-6.3999999999999773</v>
      </c>
      <c r="K323" s="386">
        <f t="shared" si="343"/>
        <v>-14400.000000000035</v>
      </c>
    </row>
    <row r="324" spans="1:11" ht="14.25">
      <c r="A324" s="381">
        <v>43475</v>
      </c>
      <c r="B324" s="382" t="s">
        <v>255</v>
      </c>
      <c r="C324" s="382">
        <v>2400</v>
      </c>
      <c r="D324" s="382" t="s">
        <v>13</v>
      </c>
      <c r="E324" s="383">
        <v>660.5</v>
      </c>
      <c r="F324" s="383">
        <v>666.8</v>
      </c>
      <c r="G324" s="384"/>
      <c r="H324" s="385">
        <f t="shared" si="344"/>
        <v>-15119.999999999891</v>
      </c>
      <c r="I324" s="379"/>
      <c r="J324" s="415">
        <f t="shared" si="345"/>
        <v>-6.2999999999999545</v>
      </c>
      <c r="K324" s="386">
        <f t="shared" si="343"/>
        <v>3000</v>
      </c>
    </row>
    <row r="325" spans="1:11" ht="14.25">
      <c r="A325" s="381">
        <v>43474</v>
      </c>
      <c r="B325" s="382" t="s">
        <v>99</v>
      </c>
      <c r="C325" s="382">
        <v>2600</v>
      </c>
      <c r="D325" s="382" t="s">
        <v>15</v>
      </c>
      <c r="E325" s="383">
        <v>453.6</v>
      </c>
      <c r="F325" s="383">
        <v>459.25</v>
      </c>
      <c r="G325" s="384"/>
      <c r="H325" s="385">
        <f t="shared" si="344"/>
        <v>14689.999999999942</v>
      </c>
      <c r="I325" s="379"/>
      <c r="J325" s="415">
        <f t="shared" si="345"/>
        <v>5.6499999999999773</v>
      </c>
      <c r="K325" s="386">
        <f t="shared" si="343"/>
        <v>3639.9999999999409</v>
      </c>
    </row>
    <row r="326" spans="1:11" ht="14.25">
      <c r="A326" s="381">
        <v>43474</v>
      </c>
      <c r="B326" s="382" t="s">
        <v>218</v>
      </c>
      <c r="C326" s="382">
        <v>4800</v>
      </c>
      <c r="D326" s="382" t="s">
        <v>15</v>
      </c>
      <c r="E326" s="383">
        <v>329.2</v>
      </c>
      <c r="F326" s="383">
        <v>326.05</v>
      </c>
      <c r="G326" s="384"/>
      <c r="H326" s="385">
        <f t="shared" si="344"/>
        <v>-15119.999999999891</v>
      </c>
      <c r="I326" s="379"/>
      <c r="J326" s="415">
        <f t="shared" si="345"/>
        <v>-3.1499999999999773</v>
      </c>
      <c r="K326" s="386">
        <f t="shared" si="343"/>
        <v>11659.9999999999</v>
      </c>
    </row>
    <row r="327" spans="1:11" ht="14.25">
      <c r="A327" s="405">
        <v>43473</v>
      </c>
      <c r="B327" s="406" t="s">
        <v>270</v>
      </c>
      <c r="C327" s="406">
        <v>14000</v>
      </c>
      <c r="D327" s="406" t="s">
        <v>15</v>
      </c>
      <c r="E327" s="407">
        <v>91.85</v>
      </c>
      <c r="F327" s="407">
        <v>92.95</v>
      </c>
      <c r="G327" s="408">
        <v>94.35</v>
      </c>
      <c r="H327" s="416">
        <f t="shared" si="344"/>
        <v>15400.00000000012</v>
      </c>
      <c r="I327" s="409">
        <f>(IF(D327="SHORT",IF(G327="",0,E327-G327),IF(D327="LONG",IF(G327="",0,G327-F327))))*C327</f>
        <v>19599.99999999988</v>
      </c>
      <c r="J327" s="417">
        <f t="shared" si="345"/>
        <v>2.5</v>
      </c>
      <c r="K327" s="386">
        <f t="shared" si="343"/>
        <v>7425.0000000000255</v>
      </c>
    </row>
    <row r="328" spans="1:11" ht="14.25">
      <c r="A328" s="381">
        <v>43472</v>
      </c>
      <c r="B328" s="382" t="s">
        <v>91</v>
      </c>
      <c r="C328" s="382">
        <v>2400</v>
      </c>
      <c r="D328" s="382" t="s">
        <v>15</v>
      </c>
      <c r="E328" s="383">
        <v>667.85</v>
      </c>
      <c r="F328" s="383">
        <v>674.35</v>
      </c>
      <c r="G328" s="384"/>
      <c r="H328" s="385">
        <f t="shared" si="344"/>
        <v>15600</v>
      </c>
      <c r="I328" s="379"/>
      <c r="J328" s="415">
        <f t="shared" si="345"/>
        <v>6.5</v>
      </c>
      <c r="K328" s="386">
        <f t="shared" si="343"/>
        <v>1750</v>
      </c>
    </row>
    <row r="329" spans="1:11" ht="14.25">
      <c r="A329" s="381">
        <v>43469</v>
      </c>
      <c r="B329" s="382" t="s">
        <v>150</v>
      </c>
      <c r="C329" s="382">
        <v>12000</v>
      </c>
      <c r="D329" s="382" t="s">
        <v>13</v>
      </c>
      <c r="E329" s="383">
        <v>120.5</v>
      </c>
      <c r="F329" s="383">
        <v>121.7</v>
      </c>
      <c r="G329" s="384"/>
      <c r="H329" s="385">
        <f t="shared" si="344"/>
        <v>-14400.000000000035</v>
      </c>
      <c r="I329" s="379"/>
      <c r="J329" s="415">
        <f t="shared" si="345"/>
        <v>-1.2000000000000028</v>
      </c>
      <c r="K329" s="386">
        <f t="shared" si="343"/>
        <v>15359.999999999945</v>
      </c>
    </row>
    <row r="330" spans="1:11" ht="14.25">
      <c r="A330" s="381">
        <v>43469</v>
      </c>
      <c r="B330" s="382" t="s">
        <v>148</v>
      </c>
      <c r="C330" s="382">
        <v>4000</v>
      </c>
      <c r="D330" s="382" t="s">
        <v>15</v>
      </c>
      <c r="E330" s="383">
        <v>259.89999999999998</v>
      </c>
      <c r="F330" s="383">
        <v>260.64999999999998</v>
      </c>
      <c r="G330" s="384"/>
      <c r="H330" s="385">
        <f t="shared" si="344"/>
        <v>3000</v>
      </c>
      <c r="I330" s="379"/>
      <c r="J330" s="415">
        <f t="shared" si="345"/>
        <v>0.75</v>
      </c>
      <c r="K330" s="418">
        <f t="shared" si="343"/>
        <v>41030.000000000073</v>
      </c>
    </row>
    <row r="331" spans="1:11" ht="14.25">
      <c r="A331" s="381">
        <v>43468</v>
      </c>
      <c r="B331" s="382" t="s">
        <v>157</v>
      </c>
      <c r="C331" s="382">
        <v>5200</v>
      </c>
      <c r="D331" s="382" t="s">
        <v>13</v>
      </c>
      <c r="E331" s="383">
        <v>380</v>
      </c>
      <c r="F331" s="383">
        <v>379.3</v>
      </c>
      <c r="G331" s="384"/>
      <c r="H331" s="385">
        <f t="shared" si="344"/>
        <v>3639.9999999999409</v>
      </c>
      <c r="I331" s="379"/>
      <c r="J331" s="415">
        <f t="shared" si="345"/>
        <v>0.69999999999998863</v>
      </c>
    </row>
    <row r="332" spans="1:11" ht="14.25">
      <c r="A332" s="381">
        <v>43468</v>
      </c>
      <c r="B332" s="382" t="s">
        <v>269</v>
      </c>
      <c r="C332" s="382">
        <v>2200</v>
      </c>
      <c r="D332" s="382" t="s">
        <v>13</v>
      </c>
      <c r="E332" s="383">
        <v>439.65</v>
      </c>
      <c r="F332" s="383">
        <v>434.35</v>
      </c>
      <c r="G332" s="384"/>
      <c r="H332" s="385">
        <f t="shared" si="344"/>
        <v>11659.9999999999</v>
      </c>
      <c r="I332" s="379"/>
      <c r="J332" s="415">
        <f t="shared" si="345"/>
        <v>5.2999999999999545</v>
      </c>
    </row>
    <row r="333" spans="1:11" ht="14.25">
      <c r="A333" s="381">
        <v>43467</v>
      </c>
      <c r="B333" s="382" t="s">
        <v>236</v>
      </c>
      <c r="C333" s="382">
        <v>4500</v>
      </c>
      <c r="D333" s="382" t="s">
        <v>15</v>
      </c>
      <c r="E333" s="383">
        <v>158.35</v>
      </c>
      <c r="F333" s="383">
        <v>160</v>
      </c>
      <c r="G333" s="384"/>
      <c r="H333" s="385">
        <f t="shared" si="344"/>
        <v>7425.0000000000255</v>
      </c>
      <c r="I333" s="379"/>
      <c r="J333" s="415">
        <f t="shared" si="345"/>
        <v>1.6500000000000057</v>
      </c>
    </row>
    <row r="334" spans="1:11" ht="14.25">
      <c r="A334" s="381">
        <v>43467</v>
      </c>
      <c r="B334" s="382" t="s">
        <v>203</v>
      </c>
      <c r="C334" s="382">
        <v>3500</v>
      </c>
      <c r="D334" s="382" t="s">
        <v>13</v>
      </c>
      <c r="E334" s="383">
        <v>186.1</v>
      </c>
      <c r="F334" s="383">
        <v>185.6</v>
      </c>
      <c r="G334" s="384"/>
      <c r="H334" s="385">
        <f t="shared" si="344"/>
        <v>1750</v>
      </c>
      <c r="I334" s="379"/>
      <c r="J334" s="415">
        <f t="shared" si="345"/>
        <v>0.5</v>
      </c>
    </row>
    <row r="335" spans="1:11" ht="14.25">
      <c r="A335" s="381">
        <v>43466</v>
      </c>
      <c r="B335" s="382" t="s">
        <v>268</v>
      </c>
      <c r="C335" s="382">
        <v>2400</v>
      </c>
      <c r="D335" s="382" t="s">
        <v>13</v>
      </c>
      <c r="E335" s="383">
        <v>628.35</v>
      </c>
      <c r="F335" s="383">
        <v>621.95000000000005</v>
      </c>
      <c r="G335" s="384"/>
      <c r="H335" s="385">
        <f t="shared" si="344"/>
        <v>15359.999999999945</v>
      </c>
      <c r="I335" s="379"/>
      <c r="J335" s="415">
        <f t="shared" si="345"/>
        <v>6.3999999999999773</v>
      </c>
    </row>
    <row r="336" spans="1:11" ht="14.25">
      <c r="A336" s="405">
        <v>43466</v>
      </c>
      <c r="B336" s="406" t="s">
        <v>159</v>
      </c>
      <c r="C336" s="406">
        <v>2200</v>
      </c>
      <c r="D336" s="406" t="s">
        <v>13</v>
      </c>
      <c r="E336" s="407">
        <v>469</v>
      </c>
      <c r="F336" s="407">
        <v>463.15</v>
      </c>
      <c r="G336" s="408">
        <v>456.2</v>
      </c>
      <c r="H336" s="416">
        <f t="shared" si="344"/>
        <v>12870.000000000051</v>
      </c>
      <c r="I336" s="409">
        <f>(IF(D336="SHORT",IF(G336="",0,E336-G336),IF(D336="LONG",IF(G336="",0,G336-F336))))*C336</f>
        <v>28160.000000000025</v>
      </c>
      <c r="J336" s="417">
        <f t="shared" si="345"/>
        <v>18.650000000000034</v>
      </c>
    </row>
    <row r="337" spans="1:10" ht="14.25">
      <c r="A337" s="389"/>
      <c r="B337" s="389"/>
      <c r="C337" s="389"/>
      <c r="D337" s="389"/>
      <c r="E337" s="389"/>
      <c r="F337" s="389"/>
      <c r="G337" s="389"/>
      <c r="H337" s="389"/>
      <c r="I337" s="389"/>
      <c r="J337" s="389"/>
    </row>
    <row r="338" spans="1:10" ht="14.25">
      <c r="A338" s="390"/>
      <c r="B338" s="390"/>
      <c r="C338" s="390"/>
      <c r="D338" s="390"/>
      <c r="E338" s="390"/>
      <c r="F338" s="390"/>
      <c r="G338" s="390" t="s">
        <v>282</v>
      </c>
      <c r="H338" s="391">
        <f>SUM(H297:H337)</f>
        <v>239500.00000000032</v>
      </c>
      <c r="I338" s="390"/>
      <c r="J338" s="391">
        <f>SUM(J311:J337)</f>
        <v>88.749999999999957</v>
      </c>
    </row>
    <row r="339" spans="1:10" ht="14.25">
      <c r="A339" s="389"/>
      <c r="B339" s="389"/>
      <c r="C339" s="389"/>
      <c r="D339" s="389"/>
      <c r="E339" s="389"/>
      <c r="F339" s="389"/>
      <c r="G339" s="389"/>
      <c r="H339" s="389"/>
      <c r="I339" s="389"/>
      <c r="J339" s="389"/>
    </row>
    <row r="340" spans="1:10" ht="14.25">
      <c r="A340" s="389"/>
      <c r="B340" s="389"/>
      <c r="C340" s="389"/>
      <c r="D340" s="389"/>
      <c r="E340" s="389"/>
      <c r="F340" s="389"/>
      <c r="G340" s="389"/>
      <c r="H340" s="389"/>
      <c r="I340" s="389"/>
      <c r="J340" s="389"/>
    </row>
  </sheetData>
  <mergeCells count="10">
    <mergeCell ref="G295:G296"/>
    <mergeCell ref="H295:I296"/>
    <mergeCell ref="J295:J296"/>
    <mergeCell ref="K289:K290"/>
    <mergeCell ref="A295:A296"/>
    <mergeCell ref="B295:B296"/>
    <mergeCell ref="C295:C296"/>
    <mergeCell ref="D295:D296"/>
    <mergeCell ref="E295:E296"/>
    <mergeCell ref="F295:F29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workbookViewId="0">
      <selection activeCell="A2" sqref="A2"/>
    </sheetView>
  </sheetViews>
  <sheetFormatPr defaultRowHeight="19.5" customHeight="1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33.75" customHeight="1">
      <c r="A1" s="428" t="s">
        <v>204</v>
      </c>
      <c r="B1" s="429"/>
      <c r="C1" s="429"/>
      <c r="D1" s="429"/>
    </row>
    <row r="2" spans="1:6" ht="19.5" customHeight="1">
      <c r="A2" s="323" t="s">
        <v>205</v>
      </c>
      <c r="B2" s="323" t="s">
        <v>206</v>
      </c>
      <c r="C2" s="323" t="s">
        <v>207</v>
      </c>
      <c r="D2" s="323" t="s">
        <v>208</v>
      </c>
      <c r="E2" s="323" t="s">
        <v>205</v>
      </c>
      <c r="F2" s="323" t="s">
        <v>296</v>
      </c>
    </row>
    <row r="3" spans="1:6" ht="19.5" customHeight="1">
      <c r="A3" s="370" t="s">
        <v>209</v>
      </c>
      <c r="B3" s="372">
        <v>100000</v>
      </c>
      <c r="C3" s="370">
        <v>430591</v>
      </c>
      <c r="D3" s="373">
        <f t="shared" ref="D3:D5" si="0">C3/B3</f>
        <v>4.3059099999999999</v>
      </c>
      <c r="E3" s="370" t="s">
        <v>291</v>
      </c>
      <c r="F3" s="375">
        <v>0.76</v>
      </c>
    </row>
    <row r="4" spans="1:6" ht="19.5" customHeight="1">
      <c r="A4" s="370" t="s">
        <v>210</v>
      </c>
      <c r="B4" s="372">
        <v>100000</v>
      </c>
      <c r="C4" s="370">
        <v>477729</v>
      </c>
      <c r="D4" s="373">
        <f t="shared" si="0"/>
        <v>4.7772899999999998</v>
      </c>
      <c r="E4" s="370" t="s">
        <v>292</v>
      </c>
      <c r="F4" s="375">
        <v>0.64</v>
      </c>
    </row>
    <row r="5" spans="1:6" ht="19.5" customHeight="1">
      <c r="A5" s="370" t="s">
        <v>211</v>
      </c>
      <c r="B5" s="372">
        <v>100000</v>
      </c>
      <c r="C5" s="370">
        <v>313990</v>
      </c>
      <c r="D5" s="373">
        <f t="shared" si="0"/>
        <v>3.1398999999999999</v>
      </c>
      <c r="E5" s="370" t="s">
        <v>293</v>
      </c>
      <c r="F5" s="375">
        <v>0.81</v>
      </c>
    </row>
    <row r="6" spans="1:6" s="261" customFormat="1" ht="19.5" customHeight="1">
      <c r="A6" s="370" t="s">
        <v>223</v>
      </c>
      <c r="B6" s="372">
        <v>100000</v>
      </c>
      <c r="C6" s="370">
        <v>247482</v>
      </c>
      <c r="D6" s="373">
        <f t="shared" ref="D6:D8" si="1">C6/B6</f>
        <v>2.4748199999999998</v>
      </c>
      <c r="E6" s="371" t="s">
        <v>309</v>
      </c>
      <c r="F6" s="375">
        <v>0.7</v>
      </c>
    </row>
    <row r="7" spans="1:6" s="261" customFormat="1" ht="19.5" customHeight="1">
      <c r="A7" s="370" t="s">
        <v>230</v>
      </c>
      <c r="B7" s="372">
        <v>100000</v>
      </c>
      <c r="C7" s="370">
        <v>373767</v>
      </c>
      <c r="D7" s="373">
        <f t="shared" si="1"/>
        <v>3.73767</v>
      </c>
      <c r="E7" s="377" t="s">
        <v>322</v>
      </c>
      <c r="F7" s="378">
        <v>0.72</v>
      </c>
    </row>
    <row r="8" spans="1:6" s="261" customFormat="1" ht="19.5" customHeight="1">
      <c r="A8" s="370" t="s">
        <v>252</v>
      </c>
      <c r="B8" s="372">
        <v>100000</v>
      </c>
      <c r="C8" s="370">
        <v>93980</v>
      </c>
      <c r="D8" s="373">
        <f t="shared" si="1"/>
        <v>0.93979999999999997</v>
      </c>
      <c r="E8" s="376"/>
      <c r="F8" s="376"/>
    </row>
    <row r="9" spans="1:6" s="261" customFormat="1" ht="19.5" customHeight="1">
      <c r="A9" s="370" t="s">
        <v>267</v>
      </c>
      <c r="B9" s="372">
        <v>100000</v>
      </c>
      <c r="C9" s="370">
        <v>572949</v>
      </c>
      <c r="D9" s="373">
        <f t="shared" ref="D9:D14" si="2">C9/B9</f>
        <v>5.7294900000000002</v>
      </c>
      <c r="E9" s="376"/>
      <c r="F9" s="376"/>
    </row>
    <row r="10" spans="1:6" ht="19.5" customHeight="1">
      <c r="A10" s="370" t="s">
        <v>291</v>
      </c>
      <c r="B10" s="372">
        <v>100000</v>
      </c>
      <c r="C10" s="371">
        <v>378540</v>
      </c>
      <c r="D10" s="374">
        <f t="shared" si="2"/>
        <v>3.7854000000000001</v>
      </c>
      <c r="E10" s="376"/>
      <c r="F10" s="376"/>
    </row>
    <row r="11" spans="1:6" ht="19.5" customHeight="1">
      <c r="A11" s="370" t="s">
        <v>292</v>
      </c>
      <c r="B11" s="372">
        <v>100000</v>
      </c>
      <c r="C11" s="371">
        <v>125515</v>
      </c>
      <c r="D11" s="374">
        <f t="shared" si="2"/>
        <v>1.25515</v>
      </c>
      <c r="E11" s="376"/>
      <c r="F11" s="376"/>
    </row>
    <row r="12" spans="1:6" ht="19.5" customHeight="1">
      <c r="A12" s="370" t="s">
        <v>293</v>
      </c>
      <c r="B12" s="372">
        <v>100000</v>
      </c>
      <c r="C12" s="371">
        <v>289900</v>
      </c>
      <c r="D12" s="374">
        <f t="shared" si="2"/>
        <v>2.899</v>
      </c>
      <c r="E12" s="376"/>
      <c r="F12" s="376"/>
    </row>
    <row r="13" spans="1:6" ht="19.5" customHeight="1">
      <c r="A13" s="371" t="s">
        <v>309</v>
      </c>
      <c r="B13" s="372">
        <v>100000</v>
      </c>
      <c r="C13" s="371">
        <v>149290</v>
      </c>
      <c r="D13" s="374">
        <f t="shared" si="2"/>
        <v>1.4928999999999999</v>
      </c>
      <c r="E13" s="376"/>
      <c r="F13" s="376"/>
    </row>
    <row r="14" spans="1:6" ht="19.5" customHeight="1">
      <c r="A14" s="371" t="s">
        <v>322</v>
      </c>
      <c r="B14" s="372">
        <v>100000</v>
      </c>
      <c r="C14" s="371">
        <v>212760</v>
      </c>
      <c r="D14" s="374">
        <f t="shared" si="2"/>
        <v>2.1276000000000002</v>
      </c>
    </row>
    <row r="25" spans="1:4" ht="19.5" customHeight="1">
      <c r="A25" s="428" t="s">
        <v>204</v>
      </c>
      <c r="B25" s="429"/>
      <c r="C25" s="429"/>
      <c r="D25" s="429"/>
    </row>
    <row r="26" spans="1:4" ht="19.5" customHeight="1">
      <c r="A26" s="323" t="s">
        <v>205</v>
      </c>
      <c r="B26" s="323" t="s">
        <v>206</v>
      </c>
      <c r="C26" s="323" t="s">
        <v>207</v>
      </c>
      <c r="D26" s="323" t="s">
        <v>208</v>
      </c>
    </row>
    <row r="27" spans="1:4" ht="19.5" customHeight="1">
      <c r="A27" s="324" t="s">
        <v>291</v>
      </c>
      <c r="B27" s="325">
        <v>100000</v>
      </c>
      <c r="C27" s="368">
        <v>37854</v>
      </c>
      <c r="D27" s="369">
        <f t="shared" ref="D27:D30" si="3">C27/B27</f>
        <v>0.37853999999999999</v>
      </c>
    </row>
    <row r="28" spans="1:4" ht="19.5" customHeight="1">
      <c r="A28" s="324" t="s">
        <v>292</v>
      </c>
      <c r="B28" s="325">
        <v>100000</v>
      </c>
      <c r="C28" s="368">
        <v>59215</v>
      </c>
      <c r="D28" s="369">
        <f t="shared" si="3"/>
        <v>0.59214999999999995</v>
      </c>
    </row>
    <row r="29" spans="1:4" ht="19.5" customHeight="1">
      <c r="A29" s="324" t="s">
        <v>293</v>
      </c>
      <c r="B29" s="325">
        <v>100000</v>
      </c>
      <c r="C29" s="368">
        <v>130800</v>
      </c>
      <c r="D29" s="369">
        <f t="shared" si="3"/>
        <v>1.3080000000000001</v>
      </c>
    </row>
    <row r="30" spans="1:4" ht="19.5" customHeight="1">
      <c r="A30" s="368" t="s">
        <v>309</v>
      </c>
      <c r="B30" s="325">
        <v>100000</v>
      </c>
      <c r="C30" s="368">
        <v>78790</v>
      </c>
      <c r="D30" s="369">
        <f t="shared" si="3"/>
        <v>0.78790000000000004</v>
      </c>
    </row>
    <row r="31" spans="1:4" ht="19.5" customHeight="1">
      <c r="A31" s="368" t="s">
        <v>322</v>
      </c>
      <c r="B31" s="325">
        <v>100000</v>
      </c>
      <c r="C31" s="368">
        <v>106610</v>
      </c>
    </row>
  </sheetData>
  <mergeCells count="2">
    <mergeCell ref="A1:D1"/>
    <mergeCell ref="A25:D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3"/>
  <sheetViews>
    <sheetView workbookViewId="0">
      <selection activeCell="H128" sqref="H128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438"/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23.25" customHeight="1">
      <c r="A2" s="440" t="s">
        <v>114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3" spans="1:11" ht="26.25">
      <c r="A3" s="441" t="s">
        <v>115</v>
      </c>
      <c r="B3" s="441"/>
      <c r="C3" s="442" t="s">
        <v>212</v>
      </c>
      <c r="D3" s="443"/>
      <c r="E3" s="268"/>
      <c r="F3" s="268"/>
      <c r="G3" s="268"/>
      <c r="H3" s="444"/>
      <c r="I3" s="444"/>
      <c r="J3" s="269"/>
      <c r="K3" s="269"/>
    </row>
    <row r="4" spans="1:11" ht="12.75" customHeight="1">
      <c r="A4" s="436" t="s">
        <v>1</v>
      </c>
      <c r="B4" s="430" t="s">
        <v>116</v>
      </c>
      <c r="C4" s="430" t="s">
        <v>117</v>
      </c>
      <c r="D4" s="430" t="s">
        <v>118</v>
      </c>
      <c r="E4" s="430" t="s">
        <v>119</v>
      </c>
      <c r="F4" s="430" t="s">
        <v>120</v>
      </c>
      <c r="G4" s="430" t="s">
        <v>121</v>
      </c>
      <c r="H4" s="432" t="s">
        <v>122</v>
      </c>
      <c r="I4" s="433"/>
      <c r="J4" s="430" t="s">
        <v>123</v>
      </c>
      <c r="K4" s="430" t="s">
        <v>124</v>
      </c>
    </row>
    <row r="5" spans="1:11" s="261" customFormat="1" ht="12.75" customHeight="1">
      <c r="A5" s="437"/>
      <c r="B5" s="431"/>
      <c r="C5" s="431"/>
      <c r="D5" s="431"/>
      <c r="E5" s="431"/>
      <c r="F5" s="431"/>
      <c r="G5" s="431"/>
      <c r="H5" s="434"/>
      <c r="I5" s="435"/>
      <c r="J5" s="431"/>
      <c r="K5" s="431"/>
    </row>
    <row r="6" spans="1:11" s="301" customFormat="1" ht="15.75" customHeight="1">
      <c r="A6" s="298">
        <v>43465</v>
      </c>
      <c r="B6" s="277" t="s">
        <v>184</v>
      </c>
      <c r="C6" s="277">
        <v>7000</v>
      </c>
      <c r="D6" s="277" t="s">
        <v>13</v>
      </c>
      <c r="E6" s="299">
        <v>138.25</v>
      </c>
      <c r="F6" s="299">
        <v>136.6</v>
      </c>
      <c r="G6" s="358"/>
      <c r="H6" s="273">
        <f t="shared" ref="H6" si="0">(IF(D6="SHORT",E6-F6,IF(D6="LONG",F6-E6)))*C6</f>
        <v>11550.00000000004</v>
      </c>
      <c r="I6" s="274"/>
      <c r="J6" s="275">
        <f t="shared" ref="J6" si="1">(H6+I6)/C6</f>
        <v>1.6500000000000057</v>
      </c>
      <c r="K6" s="276">
        <f>SUM(H6:I6)</f>
        <v>11550.00000000004</v>
      </c>
    </row>
    <row r="7" spans="1:11" s="301" customFormat="1" ht="15.75" customHeight="1">
      <c r="A7" s="298">
        <v>43462</v>
      </c>
      <c r="B7" s="277" t="s">
        <v>135</v>
      </c>
      <c r="C7" s="277">
        <v>1200</v>
      </c>
      <c r="D7" s="277" t="s">
        <v>15</v>
      </c>
      <c r="E7" s="299">
        <v>1373.15</v>
      </c>
      <c r="F7" s="299">
        <v>1379.05</v>
      </c>
      <c r="G7" s="358"/>
      <c r="H7" s="273">
        <f t="shared" ref="H7" si="2">(IF(D7="SHORT",E7-F7,IF(D7="LONG",F7-E7)))*C7</f>
        <v>7079.9999999998363</v>
      </c>
      <c r="I7" s="274"/>
      <c r="J7" s="275">
        <f t="shared" ref="J7" si="3">(H7+I7)/C7</f>
        <v>5.8999999999998636</v>
      </c>
      <c r="K7" s="276">
        <f>SUM(H7:I7)</f>
        <v>7079.9999999998363</v>
      </c>
    </row>
    <row r="8" spans="1:11" s="301" customFormat="1" ht="15.75" customHeight="1">
      <c r="A8" s="298">
        <v>43462</v>
      </c>
      <c r="B8" s="277" t="s">
        <v>132</v>
      </c>
      <c r="C8" s="277">
        <v>4500</v>
      </c>
      <c r="D8" s="277" t="s">
        <v>15</v>
      </c>
      <c r="E8" s="299">
        <v>162.05000000000001</v>
      </c>
      <c r="F8" s="299">
        <v>163.95</v>
      </c>
      <c r="G8" s="358"/>
      <c r="H8" s="273">
        <f t="shared" ref="H8:H9" si="4">(IF(D8="SHORT",E8-F8,IF(D8="LONG",F8-E8)))*C8</f>
        <v>8549.9999999998981</v>
      </c>
      <c r="I8" s="274"/>
      <c r="J8" s="275">
        <f t="shared" ref="J8:J9" si="5">(H8+I8)/C8</f>
        <v>1.8999999999999773</v>
      </c>
      <c r="K8" s="276">
        <f t="shared" ref="K8:K9" si="6">SUM(H8:I8)</f>
        <v>8549.9999999998981</v>
      </c>
    </row>
    <row r="9" spans="1:11" s="301" customFormat="1" ht="15.75" customHeight="1">
      <c r="A9" s="298">
        <v>43462</v>
      </c>
      <c r="B9" s="277" t="s">
        <v>233</v>
      </c>
      <c r="C9" s="277">
        <v>1600</v>
      </c>
      <c r="D9" s="277" t="s">
        <v>15</v>
      </c>
      <c r="E9" s="299">
        <v>630.04999999999995</v>
      </c>
      <c r="F9" s="299">
        <v>637.6</v>
      </c>
      <c r="G9" s="358"/>
      <c r="H9" s="273">
        <f t="shared" si="4"/>
        <v>12080.000000000109</v>
      </c>
      <c r="I9" s="274"/>
      <c r="J9" s="275">
        <f t="shared" si="5"/>
        <v>7.5500000000000682</v>
      </c>
      <c r="K9" s="276">
        <f t="shared" si="6"/>
        <v>12080.000000000109</v>
      </c>
    </row>
    <row r="10" spans="1:11" s="301" customFormat="1" ht="15.75" customHeight="1">
      <c r="A10" s="298">
        <v>43461</v>
      </c>
      <c r="B10" s="277" t="s">
        <v>256</v>
      </c>
      <c r="C10" s="277">
        <v>1000</v>
      </c>
      <c r="D10" s="277" t="s">
        <v>15</v>
      </c>
      <c r="E10" s="299">
        <v>1109.5</v>
      </c>
      <c r="F10" s="299">
        <v>1128</v>
      </c>
      <c r="G10" s="358"/>
      <c r="H10" s="273">
        <f t="shared" ref="H10:H11" si="7">(IF(D10="SHORT",E10-F10,IF(D10="LONG",F10-E10)))*C10</f>
        <v>18500</v>
      </c>
      <c r="I10" s="274"/>
      <c r="J10" s="275">
        <f t="shared" ref="J10:J11" si="8">(H10+I10)/C10</f>
        <v>18.5</v>
      </c>
      <c r="K10" s="276">
        <f t="shared" ref="K10:K11" si="9">SUM(H10:I10)</f>
        <v>18500</v>
      </c>
    </row>
    <row r="11" spans="1:11" s="297" customFormat="1" ht="15.75" customHeight="1">
      <c r="A11" s="294">
        <v>43461</v>
      </c>
      <c r="B11" s="295" t="s">
        <v>266</v>
      </c>
      <c r="C11" s="295">
        <v>3000</v>
      </c>
      <c r="D11" s="295" t="s">
        <v>15</v>
      </c>
      <c r="E11" s="296">
        <v>519.25</v>
      </c>
      <c r="F11" s="296">
        <v>525.5</v>
      </c>
      <c r="G11" s="280">
        <v>533.35</v>
      </c>
      <c r="H11" s="281">
        <f t="shared" si="7"/>
        <v>18750</v>
      </c>
      <c r="I11" s="282">
        <f t="shared" ref="I11" si="10">(IF(D11="SHORT",IF(G11="",0,E11-G11),IF(D11="LONG",IF(G11="",0,G11-F11))))*C11</f>
        <v>23550.000000000069</v>
      </c>
      <c r="J11" s="283">
        <f t="shared" si="8"/>
        <v>14.100000000000025</v>
      </c>
      <c r="K11" s="284">
        <f t="shared" si="9"/>
        <v>42300.000000000073</v>
      </c>
    </row>
    <row r="12" spans="1:11" s="297" customFormat="1" ht="15.75" customHeight="1">
      <c r="A12" s="294">
        <v>43460</v>
      </c>
      <c r="B12" s="295" t="s">
        <v>157</v>
      </c>
      <c r="C12" s="295">
        <v>5200</v>
      </c>
      <c r="D12" s="295" t="s">
        <v>15</v>
      </c>
      <c r="E12" s="296">
        <v>368.5</v>
      </c>
      <c r="F12" s="296">
        <v>372.9</v>
      </c>
      <c r="G12" s="280">
        <v>378.55</v>
      </c>
      <c r="H12" s="281">
        <f t="shared" ref="H12" si="11">(IF(D12="SHORT",E12-F12,IF(D12="LONG",F12-E12)))*C12</f>
        <v>22879.999999999884</v>
      </c>
      <c r="I12" s="282">
        <f t="shared" ref="I12" si="12">(IF(D12="SHORT",IF(G12="",0,E12-G12),IF(D12="LONG",IF(G12="",0,G12-F12))))*C12</f>
        <v>29380.000000000178</v>
      </c>
      <c r="J12" s="283">
        <f t="shared" ref="J12" si="13">(H12+I12)/C12</f>
        <v>10.050000000000011</v>
      </c>
      <c r="K12" s="284">
        <f t="shared" ref="K12" si="14">SUM(H12:I12)</f>
        <v>52260.000000000058</v>
      </c>
    </row>
    <row r="13" spans="1:11" s="297" customFormat="1" ht="15.75" customHeight="1">
      <c r="A13" s="294">
        <v>43460</v>
      </c>
      <c r="B13" s="295" t="s">
        <v>213</v>
      </c>
      <c r="C13" s="295">
        <v>3400</v>
      </c>
      <c r="D13" s="295" t="s">
        <v>15</v>
      </c>
      <c r="E13" s="296">
        <v>310.64999999999998</v>
      </c>
      <c r="F13" s="296">
        <v>314.35000000000002</v>
      </c>
      <c r="G13" s="280">
        <v>319.10000000000002</v>
      </c>
      <c r="H13" s="281">
        <f t="shared" ref="H13:H14" si="15">(IF(D13="SHORT",E13-F13,IF(D13="LONG",F13-E13)))*C13</f>
        <v>12580.000000000155</v>
      </c>
      <c r="I13" s="282">
        <f t="shared" ref="I13" si="16">(IF(D13="SHORT",IF(G13="",0,E13-G13),IF(D13="LONG",IF(G13="",0,G13-F13))))*C13</f>
        <v>16150</v>
      </c>
      <c r="J13" s="283">
        <f t="shared" ref="J13:J14" si="17">(H13+I13)/C13</f>
        <v>8.4500000000000455</v>
      </c>
      <c r="K13" s="284">
        <f t="shared" ref="K13:K14" si="18">SUM(H13:I13)</f>
        <v>28730.000000000153</v>
      </c>
    </row>
    <row r="14" spans="1:11" s="301" customFormat="1" ht="15.75" customHeight="1">
      <c r="A14" s="298">
        <v>43460</v>
      </c>
      <c r="B14" s="277" t="s">
        <v>111</v>
      </c>
      <c r="C14" s="277">
        <v>1400</v>
      </c>
      <c r="D14" s="277" t="s">
        <v>15</v>
      </c>
      <c r="E14" s="299">
        <v>830.7</v>
      </c>
      <c r="F14" s="299">
        <v>840.65</v>
      </c>
      <c r="G14" s="357"/>
      <c r="H14" s="273">
        <f t="shared" si="15"/>
        <v>13929.999999999905</v>
      </c>
      <c r="I14" s="274"/>
      <c r="J14" s="275">
        <f t="shared" si="17"/>
        <v>9.9499999999999318</v>
      </c>
      <c r="K14" s="276">
        <f t="shared" si="18"/>
        <v>13929.999999999905</v>
      </c>
    </row>
    <row r="15" spans="1:11" s="301" customFormat="1" ht="15.75" customHeight="1">
      <c r="A15" s="298">
        <v>43458</v>
      </c>
      <c r="B15" s="277" t="s">
        <v>265</v>
      </c>
      <c r="C15" s="277">
        <v>1500</v>
      </c>
      <c r="D15" s="277" t="s">
        <v>13</v>
      </c>
      <c r="E15" s="299">
        <v>816.1</v>
      </c>
      <c r="F15" s="299">
        <v>805.85</v>
      </c>
      <c r="G15" s="357"/>
      <c r="H15" s="273">
        <f t="shared" ref="H15" si="19">(IF(D15="SHORT",E15-F15,IF(D15="LONG",F15-E15)))*C15</f>
        <v>15375</v>
      </c>
      <c r="I15" s="274"/>
      <c r="J15" s="275">
        <f t="shared" ref="J15" si="20">(H15+I15)/C15</f>
        <v>10.25</v>
      </c>
      <c r="K15" s="276">
        <f t="shared" ref="K15" si="21">SUM(H15:I15)</f>
        <v>15375</v>
      </c>
    </row>
    <row r="16" spans="1:11" s="301" customFormat="1" ht="15.75" customHeight="1">
      <c r="A16" s="298">
        <v>43455</v>
      </c>
      <c r="B16" s="277" t="s">
        <v>189</v>
      </c>
      <c r="C16" s="277">
        <v>1000</v>
      </c>
      <c r="D16" s="277" t="s">
        <v>13</v>
      </c>
      <c r="E16" s="299">
        <v>998.25</v>
      </c>
      <c r="F16" s="299">
        <v>986.25</v>
      </c>
      <c r="G16" s="356"/>
      <c r="H16" s="273">
        <f t="shared" ref="H16:H17" si="22">(IF(D16="SHORT",E16-F16,IF(D16="LONG",F16-E16)))*C16</f>
        <v>12000</v>
      </c>
      <c r="I16" s="274"/>
      <c r="J16" s="275">
        <f t="shared" ref="J16:J17" si="23">(H16+I16)/C16</f>
        <v>12</v>
      </c>
      <c r="K16" s="276">
        <f t="shared" ref="K16:K17" si="24">SUM(H16:I16)</f>
        <v>12000</v>
      </c>
    </row>
    <row r="17" spans="1:11" s="301" customFormat="1" ht="15.75" customHeight="1">
      <c r="A17" s="298">
        <v>43455</v>
      </c>
      <c r="B17" s="277" t="s">
        <v>164</v>
      </c>
      <c r="C17" s="277">
        <v>500</v>
      </c>
      <c r="D17" s="277" t="s">
        <v>13</v>
      </c>
      <c r="E17" s="299">
        <v>2575.85</v>
      </c>
      <c r="F17" s="299">
        <v>2544.9499999999998</v>
      </c>
      <c r="G17" s="356"/>
      <c r="H17" s="273">
        <f t="shared" si="22"/>
        <v>15450.000000000045</v>
      </c>
      <c r="I17" s="274"/>
      <c r="J17" s="275">
        <f t="shared" si="23"/>
        <v>30.900000000000091</v>
      </c>
      <c r="K17" s="276">
        <f t="shared" si="24"/>
        <v>15450.000000000045</v>
      </c>
    </row>
    <row r="18" spans="1:11" s="301" customFormat="1" ht="15.75" customHeight="1">
      <c r="A18" s="298">
        <v>43454</v>
      </c>
      <c r="B18" s="277" t="s">
        <v>151</v>
      </c>
      <c r="C18" s="277">
        <v>500</v>
      </c>
      <c r="D18" s="277" t="s">
        <v>15</v>
      </c>
      <c r="E18" s="299">
        <v>2857</v>
      </c>
      <c r="F18" s="299">
        <v>2891</v>
      </c>
      <c r="G18" s="356"/>
      <c r="H18" s="273">
        <f t="shared" ref="H18:H19" si="25">(IF(D18="SHORT",E18-F18,IF(D18="LONG",F18-E18)))*C18</f>
        <v>17000</v>
      </c>
      <c r="I18" s="274"/>
      <c r="J18" s="275">
        <f t="shared" ref="J18:J19" si="26">(H18+I18)/C18</f>
        <v>34</v>
      </c>
      <c r="K18" s="276">
        <f t="shared" ref="K18:K19" si="27">SUM(H18:I18)</f>
        <v>17000</v>
      </c>
    </row>
    <row r="19" spans="1:11" s="301" customFormat="1" ht="15.75" customHeight="1">
      <c r="A19" s="298">
        <v>43454</v>
      </c>
      <c r="B19" s="277" t="s">
        <v>91</v>
      </c>
      <c r="C19" s="277">
        <v>2400</v>
      </c>
      <c r="D19" s="277" t="s">
        <v>15</v>
      </c>
      <c r="E19" s="299">
        <v>665.9</v>
      </c>
      <c r="F19" s="299">
        <v>670.65</v>
      </c>
      <c r="G19" s="356"/>
      <c r="H19" s="273">
        <f t="shared" si="25"/>
        <v>11400</v>
      </c>
      <c r="I19" s="274"/>
      <c r="J19" s="275">
        <f t="shared" si="26"/>
        <v>4.75</v>
      </c>
      <c r="K19" s="276">
        <f t="shared" si="27"/>
        <v>11400</v>
      </c>
    </row>
    <row r="20" spans="1:11" s="301" customFormat="1" ht="15.75" customHeight="1">
      <c r="A20" s="298">
        <v>43453</v>
      </c>
      <c r="B20" s="277" t="s">
        <v>264</v>
      </c>
      <c r="C20" s="277">
        <v>6400</v>
      </c>
      <c r="D20" s="277" t="s">
        <v>15</v>
      </c>
      <c r="E20" s="299">
        <v>279.14999999999998</v>
      </c>
      <c r="F20" s="299">
        <v>282.45</v>
      </c>
      <c r="G20" s="356"/>
      <c r="H20" s="273">
        <f t="shared" ref="H20:H22" si="28">(IF(D20="SHORT",E20-F20,IF(D20="LONG",F20-E20)))*C20</f>
        <v>21120.000000000073</v>
      </c>
      <c r="I20" s="274"/>
      <c r="J20" s="275">
        <f t="shared" ref="J20:J22" si="29">(H20+I20)/C20</f>
        <v>3.3000000000000114</v>
      </c>
      <c r="K20" s="276">
        <f t="shared" ref="K20:K22" si="30">SUM(H20:I20)</f>
        <v>21120.000000000073</v>
      </c>
    </row>
    <row r="21" spans="1:11" s="301" customFormat="1" ht="15.75" customHeight="1">
      <c r="A21" s="298">
        <v>43453</v>
      </c>
      <c r="B21" s="277" t="s">
        <v>109</v>
      </c>
      <c r="C21" s="277">
        <v>2400</v>
      </c>
      <c r="D21" s="277" t="s">
        <v>15</v>
      </c>
      <c r="E21" s="299">
        <v>444.75</v>
      </c>
      <c r="F21" s="299">
        <v>440.5</v>
      </c>
      <c r="G21" s="356"/>
      <c r="H21" s="273">
        <f t="shared" si="28"/>
        <v>-10200</v>
      </c>
      <c r="I21" s="274"/>
      <c r="J21" s="275">
        <f t="shared" si="29"/>
        <v>-4.25</v>
      </c>
      <c r="K21" s="276">
        <f t="shared" si="30"/>
        <v>-10200</v>
      </c>
    </row>
    <row r="22" spans="1:11" s="301" customFormat="1" ht="15.75" customHeight="1">
      <c r="A22" s="298">
        <v>43452</v>
      </c>
      <c r="B22" s="277" t="s">
        <v>261</v>
      </c>
      <c r="C22" s="277">
        <v>2400</v>
      </c>
      <c r="D22" s="277" t="s">
        <v>15</v>
      </c>
      <c r="E22" s="299">
        <v>577.25</v>
      </c>
      <c r="F22" s="299">
        <v>584.15</v>
      </c>
      <c r="G22" s="356"/>
      <c r="H22" s="273">
        <f t="shared" si="28"/>
        <v>16559.999999999945</v>
      </c>
      <c r="I22" s="274"/>
      <c r="J22" s="275">
        <f t="shared" si="29"/>
        <v>6.8999999999999773</v>
      </c>
      <c r="K22" s="276">
        <f t="shared" si="30"/>
        <v>16559.999999999945</v>
      </c>
    </row>
    <row r="23" spans="1:11" s="301" customFormat="1" ht="15.75" customHeight="1">
      <c r="A23" s="298">
        <v>43452</v>
      </c>
      <c r="B23" s="277" t="s">
        <v>216</v>
      </c>
      <c r="C23" s="277">
        <v>7000</v>
      </c>
      <c r="D23" s="277" t="s">
        <v>13</v>
      </c>
      <c r="E23" s="299">
        <v>117.85</v>
      </c>
      <c r="F23" s="299">
        <v>117.2</v>
      </c>
      <c r="G23" s="356"/>
      <c r="H23" s="273">
        <f t="shared" ref="H23" si="31">(IF(D23="SHORT",E23-F23,IF(D23="LONG",F23-E23)))*C23</f>
        <v>4549.99999999994</v>
      </c>
      <c r="I23" s="274"/>
      <c r="J23" s="275">
        <f t="shared" ref="J23" si="32">(H23+I23)/C23</f>
        <v>0.64999999999999147</v>
      </c>
      <c r="K23" s="276">
        <f t="shared" ref="K23" si="33">SUM(H23:I23)</f>
        <v>4549.99999999994</v>
      </c>
    </row>
    <row r="24" spans="1:11" s="301" customFormat="1" ht="15.75" customHeight="1">
      <c r="A24" s="298">
        <v>43451</v>
      </c>
      <c r="B24" s="277" t="s">
        <v>263</v>
      </c>
      <c r="C24" s="277">
        <v>1800</v>
      </c>
      <c r="D24" s="277" t="s">
        <v>15</v>
      </c>
      <c r="E24" s="299">
        <v>536.5</v>
      </c>
      <c r="F24" s="299">
        <v>531.4</v>
      </c>
      <c r="G24" s="356"/>
      <c r="H24" s="273">
        <f t="shared" ref="H24:H26" si="34">(IF(D24="SHORT",E24-F24,IF(D24="LONG",F24-E24)))*C24</f>
        <v>-9180.00000000004</v>
      </c>
      <c r="I24" s="274"/>
      <c r="J24" s="275">
        <f t="shared" ref="J24:J26" si="35">(H24+I24)/C24</f>
        <v>-5.1000000000000218</v>
      </c>
      <c r="K24" s="276">
        <f t="shared" ref="K24:K26" si="36">SUM(H24:I24)</f>
        <v>-9180.00000000004</v>
      </c>
    </row>
    <row r="25" spans="1:11" s="301" customFormat="1" ht="15.75" customHeight="1">
      <c r="A25" s="298">
        <v>43451</v>
      </c>
      <c r="B25" s="277" t="s">
        <v>232</v>
      </c>
      <c r="C25" s="277">
        <v>2500</v>
      </c>
      <c r="D25" s="277" t="s">
        <v>15</v>
      </c>
      <c r="E25" s="299">
        <v>632.35</v>
      </c>
      <c r="F25" s="299">
        <v>639.9</v>
      </c>
      <c r="G25" s="356"/>
      <c r="H25" s="273">
        <f t="shared" si="34"/>
        <v>18874.999999999887</v>
      </c>
      <c r="I25" s="274"/>
      <c r="J25" s="275">
        <f t="shared" si="35"/>
        <v>7.5499999999999545</v>
      </c>
      <c r="K25" s="276">
        <f t="shared" si="36"/>
        <v>18874.999999999887</v>
      </c>
    </row>
    <row r="26" spans="1:11" s="297" customFormat="1" ht="15.75" customHeight="1">
      <c r="A26" s="294">
        <v>43451</v>
      </c>
      <c r="B26" s="295" t="s">
        <v>49</v>
      </c>
      <c r="C26" s="295">
        <v>11000</v>
      </c>
      <c r="D26" s="295" t="s">
        <v>15</v>
      </c>
      <c r="E26" s="296">
        <v>72.849999999999994</v>
      </c>
      <c r="F26" s="296">
        <v>73.75</v>
      </c>
      <c r="G26" s="280">
        <v>74.900000000000006</v>
      </c>
      <c r="H26" s="281">
        <f t="shared" si="34"/>
        <v>9900.0000000000618</v>
      </c>
      <c r="I26" s="282">
        <f t="shared" ref="I26" si="37">(IF(D26="SHORT",IF(G26="",0,E26-G26),IF(D26="LONG",IF(G26="",0,G26-F26))))*C26</f>
        <v>12650.000000000062</v>
      </c>
      <c r="J26" s="283">
        <f t="shared" si="35"/>
        <v>2.0500000000000114</v>
      </c>
      <c r="K26" s="284">
        <f t="shared" si="36"/>
        <v>22550.000000000124</v>
      </c>
    </row>
    <row r="27" spans="1:11" s="301" customFormat="1" ht="15.75" customHeight="1">
      <c r="A27" s="298">
        <v>43448</v>
      </c>
      <c r="B27" s="277" t="s">
        <v>152</v>
      </c>
      <c r="C27" s="277">
        <v>1200</v>
      </c>
      <c r="D27" s="277" t="s">
        <v>15</v>
      </c>
      <c r="E27" s="299">
        <v>1857.45</v>
      </c>
      <c r="F27" s="299">
        <v>1864.95</v>
      </c>
      <c r="G27" s="356"/>
      <c r="H27" s="273">
        <f t="shared" ref="H27:H28" si="38">(IF(D27="SHORT",E27-F27,IF(D27="LONG",F27-E27)))*C27</f>
        <v>9000</v>
      </c>
      <c r="I27" s="274"/>
      <c r="J27" s="275">
        <f t="shared" ref="J27:J28" si="39">(H27+I27)/C27</f>
        <v>7.5</v>
      </c>
      <c r="K27" s="276">
        <f t="shared" ref="K27:K28" si="40">SUM(H27:I27)</f>
        <v>9000</v>
      </c>
    </row>
    <row r="28" spans="1:11" s="301" customFormat="1" ht="15.75" customHeight="1">
      <c r="A28" s="298">
        <v>43447</v>
      </c>
      <c r="B28" s="277" t="s">
        <v>251</v>
      </c>
      <c r="C28" s="277">
        <v>3000</v>
      </c>
      <c r="D28" s="277" t="s">
        <v>13</v>
      </c>
      <c r="E28" s="299">
        <v>166.9</v>
      </c>
      <c r="F28" s="299">
        <v>168.5</v>
      </c>
      <c r="G28" s="356"/>
      <c r="H28" s="273">
        <f t="shared" si="38"/>
        <v>-4799.9999999999827</v>
      </c>
      <c r="I28" s="274"/>
      <c r="J28" s="275">
        <f t="shared" si="39"/>
        <v>-1.5999999999999943</v>
      </c>
      <c r="K28" s="276">
        <f t="shared" si="40"/>
        <v>-4799.9999999999827</v>
      </c>
    </row>
    <row r="29" spans="1:11" s="301" customFormat="1" ht="15.75" customHeight="1">
      <c r="A29" s="298">
        <v>43447</v>
      </c>
      <c r="B29" s="277" t="s">
        <v>18</v>
      </c>
      <c r="C29" s="277">
        <v>700</v>
      </c>
      <c r="D29" s="277" t="s">
        <v>13</v>
      </c>
      <c r="E29" s="299">
        <v>1305.8499999999999</v>
      </c>
      <c r="F29" s="299">
        <v>1308.4000000000001</v>
      </c>
      <c r="G29" s="356"/>
      <c r="H29" s="273">
        <f t="shared" ref="H29:H31" si="41">(IF(D29="SHORT",E29-F29,IF(D29="LONG",F29-E29)))*C29</f>
        <v>-1785.0000000001273</v>
      </c>
      <c r="I29" s="274"/>
      <c r="J29" s="275">
        <f t="shared" ref="J29:J31" si="42">(H29+I29)/C29</f>
        <v>-2.5500000000001819</v>
      </c>
      <c r="K29" s="276">
        <f t="shared" ref="K29:K31" si="43">SUM(H29:I29)</f>
        <v>-1785.0000000001273</v>
      </c>
    </row>
    <row r="30" spans="1:11" s="301" customFormat="1" ht="15.75" customHeight="1">
      <c r="A30" s="298">
        <v>43447</v>
      </c>
      <c r="B30" s="277" t="s">
        <v>161</v>
      </c>
      <c r="C30" s="277">
        <v>2122</v>
      </c>
      <c r="D30" s="277" t="s">
        <v>15</v>
      </c>
      <c r="E30" s="299">
        <v>520.85</v>
      </c>
      <c r="F30" s="299">
        <v>522.85</v>
      </c>
      <c r="G30" s="356"/>
      <c r="H30" s="273">
        <f t="shared" si="41"/>
        <v>4244</v>
      </c>
      <c r="I30" s="274"/>
      <c r="J30" s="275">
        <f t="shared" si="42"/>
        <v>2</v>
      </c>
      <c r="K30" s="276">
        <f t="shared" si="43"/>
        <v>4244</v>
      </c>
    </row>
    <row r="31" spans="1:11" s="301" customFormat="1" ht="15.75" customHeight="1">
      <c r="A31" s="298">
        <v>43446</v>
      </c>
      <c r="B31" s="277" t="s">
        <v>139</v>
      </c>
      <c r="C31" s="277">
        <v>8000</v>
      </c>
      <c r="D31" s="277" t="s">
        <v>15</v>
      </c>
      <c r="E31" s="299">
        <v>156.25</v>
      </c>
      <c r="F31" s="299">
        <v>158.15</v>
      </c>
      <c r="G31" s="356"/>
      <c r="H31" s="273">
        <f t="shared" si="41"/>
        <v>15200.000000000045</v>
      </c>
      <c r="I31" s="274"/>
      <c r="J31" s="275">
        <f t="shared" si="42"/>
        <v>1.9000000000000057</v>
      </c>
      <c r="K31" s="276">
        <f t="shared" si="43"/>
        <v>15200.000000000045</v>
      </c>
    </row>
    <row r="32" spans="1:11" s="301" customFormat="1" ht="15.75" customHeight="1">
      <c r="A32" s="298">
        <v>43446</v>
      </c>
      <c r="B32" s="277" t="s">
        <v>221</v>
      </c>
      <c r="C32" s="277">
        <v>1100</v>
      </c>
      <c r="D32" s="277" t="s">
        <v>15</v>
      </c>
      <c r="E32" s="299">
        <v>1071.05</v>
      </c>
      <c r="F32" s="299">
        <v>1084.4000000000001</v>
      </c>
      <c r="G32" s="356"/>
      <c r="H32" s="273">
        <f t="shared" ref="H32:H33" si="44">(IF(D32="SHORT",E32-F32,IF(D32="LONG",F32-E32)))*C32</f>
        <v>14685.000000000149</v>
      </c>
      <c r="I32" s="274"/>
      <c r="J32" s="275">
        <f t="shared" ref="J32:J33" si="45">(H32+I32)/C32</f>
        <v>13.350000000000136</v>
      </c>
      <c r="K32" s="276">
        <f t="shared" ref="K32:K33" si="46">SUM(H32:I32)</f>
        <v>14685.000000000149</v>
      </c>
    </row>
    <row r="33" spans="1:11" s="297" customFormat="1" ht="15.75" customHeight="1">
      <c r="A33" s="294">
        <v>43446</v>
      </c>
      <c r="B33" s="295" t="s">
        <v>157</v>
      </c>
      <c r="C33" s="295">
        <v>5200</v>
      </c>
      <c r="D33" s="295" t="s">
        <v>15</v>
      </c>
      <c r="E33" s="296">
        <v>363.95</v>
      </c>
      <c r="F33" s="296">
        <v>368.5</v>
      </c>
      <c r="G33" s="280">
        <v>374.95</v>
      </c>
      <c r="H33" s="281">
        <f t="shared" si="44"/>
        <v>23660.000000000058</v>
      </c>
      <c r="I33" s="282">
        <f t="shared" ref="I33" si="47">(IF(D33="SHORT",IF(G33="",0,E33-G33),IF(D33="LONG",IF(G33="",0,G33-F33))))*C33</f>
        <v>33539.999999999942</v>
      </c>
      <c r="J33" s="283">
        <f t="shared" si="45"/>
        <v>11</v>
      </c>
      <c r="K33" s="284">
        <f t="shared" si="46"/>
        <v>57200</v>
      </c>
    </row>
    <row r="34" spans="1:11" s="301" customFormat="1" ht="15.75" customHeight="1">
      <c r="A34" s="298">
        <v>43445</v>
      </c>
      <c r="B34" s="277" t="s">
        <v>216</v>
      </c>
      <c r="C34" s="277">
        <v>7000</v>
      </c>
      <c r="D34" s="277" t="s">
        <v>15</v>
      </c>
      <c r="E34" s="299">
        <v>110.5</v>
      </c>
      <c r="F34" s="299">
        <v>111.8</v>
      </c>
      <c r="G34" s="356"/>
      <c r="H34" s="273">
        <f t="shared" ref="H34:H35" si="48">(IF(D34="SHORT",E34-F34,IF(D34="LONG",F34-E34)))*C34</f>
        <v>9099.99999999998</v>
      </c>
      <c r="I34" s="274"/>
      <c r="J34" s="275">
        <f t="shared" ref="J34:J35" si="49">(H34+I34)/C34</f>
        <v>1.2999999999999972</v>
      </c>
      <c r="K34" s="276">
        <f t="shared" ref="K34:K35" si="50">SUM(H34:I34)</f>
        <v>9099.99999999998</v>
      </c>
    </row>
    <row r="35" spans="1:11" s="301" customFormat="1" ht="15.75" customHeight="1">
      <c r="A35" s="298">
        <v>43445</v>
      </c>
      <c r="B35" s="277" t="s">
        <v>65</v>
      </c>
      <c r="C35" s="277">
        <v>1000</v>
      </c>
      <c r="D35" s="277" t="s">
        <v>15</v>
      </c>
      <c r="E35" s="299">
        <v>1088</v>
      </c>
      <c r="F35" s="299">
        <v>1101.05</v>
      </c>
      <c r="G35" s="355"/>
      <c r="H35" s="273">
        <f t="shared" si="48"/>
        <v>13049.999999999955</v>
      </c>
      <c r="I35" s="274"/>
      <c r="J35" s="275">
        <f t="shared" si="49"/>
        <v>13.049999999999955</v>
      </c>
      <c r="K35" s="276">
        <f t="shared" si="50"/>
        <v>13049.999999999955</v>
      </c>
    </row>
    <row r="36" spans="1:11" s="297" customFormat="1" ht="15.75" customHeight="1">
      <c r="A36" s="294">
        <v>43444</v>
      </c>
      <c r="B36" s="295" t="s">
        <v>180</v>
      </c>
      <c r="C36" s="295">
        <v>4500</v>
      </c>
      <c r="D36" s="295" t="s">
        <v>13</v>
      </c>
      <c r="E36" s="296">
        <v>204.85</v>
      </c>
      <c r="F36" s="296">
        <v>202.4</v>
      </c>
      <c r="G36" s="280">
        <v>199.35</v>
      </c>
      <c r="H36" s="281">
        <f t="shared" ref="H36" si="51">(IF(D36="SHORT",E36-F36,IF(D36="LONG",F36-E36)))*C36</f>
        <v>11024.999999999949</v>
      </c>
      <c r="I36" s="282">
        <f t="shared" ref="I36" si="52">(IF(D36="SHORT",IF(G36="",0,E36-G36),IF(D36="LONG",IF(G36="",0,G36-F36))))*C36</f>
        <v>24750</v>
      </c>
      <c r="J36" s="283">
        <f t="shared" ref="J36" si="53">(H36+I36)/C36</f>
        <v>7.9499999999999886</v>
      </c>
      <c r="K36" s="284">
        <f t="shared" ref="K36" si="54">SUM(H36:I36)</f>
        <v>35774.999999999949</v>
      </c>
    </row>
    <row r="37" spans="1:11" s="301" customFormat="1" ht="15.75" customHeight="1">
      <c r="A37" s="298">
        <v>43441</v>
      </c>
      <c r="B37" s="277" t="s">
        <v>199</v>
      </c>
      <c r="C37" s="277">
        <v>1400</v>
      </c>
      <c r="D37" s="277" t="s">
        <v>13</v>
      </c>
      <c r="E37" s="299">
        <v>901.15</v>
      </c>
      <c r="F37" s="299">
        <v>895.75</v>
      </c>
      <c r="G37" s="355"/>
      <c r="H37" s="273">
        <f t="shared" ref="H37:H38" si="55">(IF(D37="SHORT",E37-F37,IF(D37="LONG",F37-E37)))*C37</f>
        <v>7559.9999999999682</v>
      </c>
      <c r="I37" s="274"/>
      <c r="J37" s="275">
        <f t="shared" ref="J37:J38" si="56">(H37+I37)/C37</f>
        <v>5.3999999999999773</v>
      </c>
      <c r="K37" s="276">
        <f t="shared" ref="K37:K38" si="57">SUM(H37:I37)</f>
        <v>7559.9999999999682</v>
      </c>
    </row>
    <row r="38" spans="1:11" s="301" customFormat="1" ht="15.75" customHeight="1">
      <c r="A38" s="298">
        <v>43441</v>
      </c>
      <c r="B38" s="277" t="s">
        <v>262</v>
      </c>
      <c r="C38" s="277">
        <v>800</v>
      </c>
      <c r="D38" s="277" t="s">
        <v>13</v>
      </c>
      <c r="E38" s="299">
        <v>1488.1</v>
      </c>
      <c r="F38" s="299">
        <v>1480.25</v>
      </c>
      <c r="G38" s="355"/>
      <c r="H38" s="273">
        <f t="shared" si="55"/>
        <v>6279.9999999999272</v>
      </c>
      <c r="I38" s="274"/>
      <c r="J38" s="275">
        <f t="shared" si="56"/>
        <v>7.8499999999999091</v>
      </c>
      <c r="K38" s="276">
        <f t="shared" si="57"/>
        <v>6279.9999999999272</v>
      </c>
    </row>
    <row r="39" spans="1:11" s="301" customFormat="1" ht="15.75" customHeight="1">
      <c r="A39" s="298">
        <v>43440</v>
      </c>
      <c r="B39" s="277" t="s">
        <v>261</v>
      </c>
      <c r="C39" s="277">
        <v>2400</v>
      </c>
      <c r="D39" s="277" t="s">
        <v>13</v>
      </c>
      <c r="E39" s="299">
        <v>553.5</v>
      </c>
      <c r="F39" s="299">
        <v>546.70000000000005</v>
      </c>
      <c r="G39" s="355"/>
      <c r="H39" s="273">
        <f t="shared" ref="H39:H40" si="58">(IF(D39="SHORT",E39-F39,IF(D39="LONG",F39-E39)))*C39</f>
        <v>16319.999999999891</v>
      </c>
      <c r="I39" s="274"/>
      <c r="J39" s="275">
        <f t="shared" ref="J39:J40" si="59">(H39+I39)/C39</f>
        <v>6.7999999999999545</v>
      </c>
      <c r="K39" s="276">
        <f t="shared" ref="K39:K40" si="60">SUM(H39:I39)</f>
        <v>16319.999999999891</v>
      </c>
    </row>
    <row r="40" spans="1:11" s="301" customFormat="1" ht="15.75" customHeight="1">
      <c r="A40" s="298">
        <v>43440</v>
      </c>
      <c r="B40" s="277" t="s">
        <v>12</v>
      </c>
      <c r="C40" s="277">
        <v>2400</v>
      </c>
      <c r="D40" s="277" t="s">
        <v>13</v>
      </c>
      <c r="E40" s="299">
        <v>749</v>
      </c>
      <c r="F40" s="299">
        <v>756.1</v>
      </c>
      <c r="G40" s="355"/>
      <c r="H40" s="273">
        <f t="shared" si="58"/>
        <v>-17040.000000000055</v>
      </c>
      <c r="I40" s="274"/>
      <c r="J40" s="275">
        <f t="shared" si="59"/>
        <v>-7.1000000000000227</v>
      </c>
      <c r="K40" s="276">
        <f t="shared" si="60"/>
        <v>-17040.000000000055</v>
      </c>
    </row>
    <row r="41" spans="1:11" s="297" customFormat="1" ht="15.75" customHeight="1">
      <c r="A41" s="294">
        <v>43439</v>
      </c>
      <c r="B41" s="295" t="s">
        <v>260</v>
      </c>
      <c r="C41" s="295">
        <v>2000</v>
      </c>
      <c r="D41" s="295" t="s">
        <v>13</v>
      </c>
      <c r="E41" s="296">
        <v>543.95000000000005</v>
      </c>
      <c r="F41" s="296">
        <v>537.4</v>
      </c>
      <c r="G41" s="280">
        <v>529.35</v>
      </c>
      <c r="H41" s="281">
        <f t="shared" ref="H41:H42" si="61">(IF(D41="SHORT",E41-F41,IF(D41="LONG",F41-E41)))*C41</f>
        <v>13100.000000000136</v>
      </c>
      <c r="I41" s="282">
        <f t="shared" ref="I41" si="62">(IF(D41="SHORT",IF(G41="",0,E41-G41),IF(D41="LONG",IF(G41="",0,G41-F41))))*C41</f>
        <v>29200.000000000044</v>
      </c>
      <c r="J41" s="283">
        <f t="shared" ref="J41:J42" si="63">(H41+I41)/C41</f>
        <v>21.150000000000091</v>
      </c>
      <c r="K41" s="284">
        <f t="shared" ref="K41:K42" si="64">SUM(H41:I41)</f>
        <v>42300.000000000182</v>
      </c>
    </row>
    <row r="42" spans="1:11" s="301" customFormat="1" ht="15.75" customHeight="1">
      <c r="A42" s="298">
        <v>43439</v>
      </c>
      <c r="B42" s="277" t="s">
        <v>217</v>
      </c>
      <c r="C42" s="277">
        <v>3000</v>
      </c>
      <c r="D42" s="277" t="s">
        <v>13</v>
      </c>
      <c r="E42" s="299">
        <v>274.3</v>
      </c>
      <c r="F42" s="299">
        <v>271</v>
      </c>
      <c r="G42" s="355"/>
      <c r="H42" s="273">
        <f t="shared" si="61"/>
        <v>9900.0000000000346</v>
      </c>
      <c r="I42" s="274"/>
      <c r="J42" s="275">
        <f t="shared" si="63"/>
        <v>3.3000000000000114</v>
      </c>
      <c r="K42" s="276">
        <f t="shared" si="64"/>
        <v>9900.0000000000346</v>
      </c>
    </row>
    <row r="43" spans="1:11" s="297" customFormat="1" ht="15.75" customHeight="1">
      <c r="A43" s="294">
        <v>43438</v>
      </c>
      <c r="B43" s="295" t="s">
        <v>237</v>
      </c>
      <c r="C43" s="295">
        <v>3200</v>
      </c>
      <c r="D43" s="295" t="s">
        <v>13</v>
      </c>
      <c r="E43" s="296">
        <v>363.75</v>
      </c>
      <c r="F43" s="296">
        <v>359.4</v>
      </c>
      <c r="G43" s="280">
        <v>353.95</v>
      </c>
      <c r="H43" s="281">
        <f t="shared" ref="H43" si="65">(IF(D43="SHORT",E43-F43,IF(D43="LONG",F43-E43)))*C43</f>
        <v>13920.000000000073</v>
      </c>
      <c r="I43" s="282">
        <f t="shared" ref="I43" si="66">(IF(D43="SHORT",IF(G43="",0,E43-G43),IF(D43="LONG",IF(G43="",0,G43-F43))))*C43</f>
        <v>31360.000000000036</v>
      </c>
      <c r="J43" s="283">
        <f t="shared" ref="J43" si="67">(H43+I43)/C43</f>
        <v>14.150000000000034</v>
      </c>
      <c r="K43" s="284">
        <f t="shared" ref="K43" si="68">SUM(H43:I43)</f>
        <v>45280.000000000109</v>
      </c>
    </row>
    <row r="44" spans="1:11" s="301" customFormat="1" ht="15.75" customHeight="1">
      <c r="A44" s="298">
        <v>43438</v>
      </c>
      <c r="B44" s="277" t="s">
        <v>96</v>
      </c>
      <c r="C44" s="277">
        <v>8000</v>
      </c>
      <c r="D44" s="277" t="s">
        <v>13</v>
      </c>
      <c r="E44" s="299">
        <v>183.85</v>
      </c>
      <c r="F44" s="299">
        <v>185.1</v>
      </c>
      <c r="G44" s="350"/>
      <c r="H44" s="273">
        <f t="shared" ref="H44:H45" si="69">(IF(D44="SHORT",E44-F44,IF(D44="LONG",F44-E44)))*C44</f>
        <v>-10000</v>
      </c>
      <c r="I44" s="274"/>
      <c r="J44" s="275">
        <f t="shared" ref="J44:J45" si="70">(H44+I44)/C44</f>
        <v>-1.25</v>
      </c>
      <c r="K44" s="276">
        <f t="shared" ref="K44:K45" si="71">SUM(H44:I44)</f>
        <v>-10000</v>
      </c>
    </row>
    <row r="45" spans="1:11" s="301" customFormat="1" ht="15.75" customHeight="1">
      <c r="A45" s="298">
        <v>43437</v>
      </c>
      <c r="B45" s="277" t="s">
        <v>259</v>
      </c>
      <c r="C45" s="277">
        <v>1400</v>
      </c>
      <c r="D45" s="277" t="s">
        <v>15</v>
      </c>
      <c r="E45" s="299">
        <v>732.45</v>
      </c>
      <c r="F45" s="299">
        <v>725.45</v>
      </c>
      <c r="G45" s="350"/>
      <c r="H45" s="273">
        <f t="shared" si="69"/>
        <v>-9800</v>
      </c>
      <c r="I45" s="274"/>
      <c r="J45" s="275">
        <f t="shared" si="70"/>
        <v>-7</v>
      </c>
      <c r="K45" s="276">
        <f t="shared" si="71"/>
        <v>-9800</v>
      </c>
    </row>
    <row r="46" spans="1:11" s="261" customFormat="1" ht="16.5" customHeight="1">
      <c r="A46" s="354"/>
      <c r="B46" s="351"/>
      <c r="C46" s="351"/>
      <c r="D46" s="351"/>
      <c r="E46" s="351"/>
      <c r="F46" s="351"/>
      <c r="G46" s="351"/>
      <c r="H46" s="352"/>
      <c r="I46" s="353"/>
      <c r="J46" s="351"/>
      <c r="K46" s="351"/>
    </row>
    <row r="47" spans="1:11" s="301" customFormat="1" ht="14.25" customHeight="1">
      <c r="A47" s="298">
        <v>43434</v>
      </c>
      <c r="B47" s="277" t="s">
        <v>193</v>
      </c>
      <c r="C47" s="277">
        <v>1600</v>
      </c>
      <c r="D47" s="277" t="s">
        <v>15</v>
      </c>
      <c r="E47" s="299">
        <v>526.95000000000005</v>
      </c>
      <c r="F47" s="299">
        <v>521.9</v>
      </c>
      <c r="G47" s="350"/>
      <c r="H47" s="273">
        <f t="shared" ref="H47:H48" si="72">(IF(D47="SHORT",E47-F47,IF(D47="LONG",F47-E47)))*C47</f>
        <v>-8080.0000000001091</v>
      </c>
      <c r="I47" s="274"/>
      <c r="J47" s="275">
        <f t="shared" ref="J47:J48" si="73">(H47+I47)/C47</f>
        <v>-5.0500000000000682</v>
      </c>
      <c r="K47" s="276">
        <f t="shared" ref="K47" si="74">SUM(H47:I47)</f>
        <v>-8080.0000000001091</v>
      </c>
    </row>
    <row r="48" spans="1:11" s="301" customFormat="1" ht="14.25" customHeight="1">
      <c r="A48" s="298">
        <v>43433</v>
      </c>
      <c r="B48" s="277" t="s">
        <v>130</v>
      </c>
      <c r="C48" s="277">
        <v>1500</v>
      </c>
      <c r="D48" s="277" t="s">
        <v>15</v>
      </c>
      <c r="E48" s="299">
        <v>705.5</v>
      </c>
      <c r="F48" s="299">
        <v>714.3</v>
      </c>
      <c r="G48" s="350"/>
      <c r="H48" s="273">
        <f t="shared" si="72"/>
        <v>13199.999999999931</v>
      </c>
      <c r="I48" s="274"/>
      <c r="J48" s="275">
        <f t="shared" si="73"/>
        <v>8.7999999999999545</v>
      </c>
      <c r="K48" s="276">
        <f>SUM(H48:I48)</f>
        <v>13199.999999999931</v>
      </c>
    </row>
    <row r="49" spans="1:11" s="301" customFormat="1" ht="14.25" customHeight="1">
      <c r="A49" s="298">
        <v>43433</v>
      </c>
      <c r="B49" s="277" t="s">
        <v>231</v>
      </c>
      <c r="C49" s="277">
        <v>1600</v>
      </c>
      <c r="D49" s="277" t="s">
        <v>15</v>
      </c>
      <c r="E49" s="299">
        <v>531</v>
      </c>
      <c r="F49" s="299">
        <v>528.95000000000005</v>
      </c>
      <c r="G49" s="350"/>
      <c r="H49" s="273">
        <f t="shared" ref="H49:H50" si="75">(IF(D49="SHORT",E49-F49,IF(D49="LONG",F49-E49)))*C49</f>
        <v>-3279.9999999999272</v>
      </c>
      <c r="I49" s="274"/>
      <c r="J49" s="275">
        <f t="shared" ref="J49:J50" si="76">(H49+I49)/C49</f>
        <v>-2.0499999999999545</v>
      </c>
      <c r="K49" s="276">
        <f t="shared" ref="K49:K50" si="77">SUM(H49:I49)</f>
        <v>-3279.9999999999272</v>
      </c>
    </row>
    <row r="50" spans="1:11" s="301" customFormat="1" ht="14.25" customHeight="1">
      <c r="A50" s="298">
        <v>43433</v>
      </c>
      <c r="B50" s="277" t="s">
        <v>194</v>
      </c>
      <c r="C50" s="277">
        <v>1600</v>
      </c>
      <c r="D50" s="277" t="s">
        <v>15</v>
      </c>
      <c r="E50" s="299">
        <v>965.25</v>
      </c>
      <c r="F50" s="299">
        <v>976.8</v>
      </c>
      <c r="G50" s="350"/>
      <c r="H50" s="273">
        <f t="shared" si="75"/>
        <v>18479.999999999927</v>
      </c>
      <c r="I50" s="274"/>
      <c r="J50" s="275">
        <f t="shared" si="76"/>
        <v>11.549999999999955</v>
      </c>
      <c r="K50" s="276">
        <f t="shared" si="77"/>
        <v>18479.999999999927</v>
      </c>
    </row>
    <row r="51" spans="1:11" s="301" customFormat="1" ht="14.25" customHeight="1">
      <c r="A51" s="298">
        <v>43432</v>
      </c>
      <c r="B51" s="277" t="s">
        <v>128</v>
      </c>
      <c r="C51" s="277">
        <v>4000</v>
      </c>
      <c r="D51" s="277" t="s">
        <v>15</v>
      </c>
      <c r="E51" s="299">
        <v>110.5</v>
      </c>
      <c r="F51" s="299">
        <v>109.1</v>
      </c>
      <c r="G51" s="350"/>
      <c r="H51" s="273">
        <f t="shared" ref="H51" si="78">(IF(D51="SHORT",E51-F51,IF(D51="LONG",F51-E51)))*C51</f>
        <v>-5600.0000000000227</v>
      </c>
      <c r="I51" s="274"/>
      <c r="J51" s="275">
        <f t="shared" ref="J51" si="79">(H51+I51)/C51</f>
        <v>-1.4000000000000057</v>
      </c>
      <c r="K51" s="276">
        <f t="shared" ref="K51" si="80">SUM(H51:I51)</f>
        <v>-5600.0000000000227</v>
      </c>
    </row>
    <row r="52" spans="1:11" s="301" customFormat="1" ht="14.25" customHeight="1">
      <c r="A52" s="298">
        <v>43432</v>
      </c>
      <c r="B52" s="277" t="s">
        <v>148</v>
      </c>
      <c r="C52" s="277">
        <v>4000</v>
      </c>
      <c r="D52" s="277" t="s">
        <v>15</v>
      </c>
      <c r="E52" s="299">
        <v>258.5</v>
      </c>
      <c r="F52" s="299">
        <v>259</v>
      </c>
      <c r="G52" s="350"/>
      <c r="H52" s="273">
        <f t="shared" ref="H52:H53" si="81">(IF(D52="SHORT",E52-F52,IF(D52="LONG",F52-E52)))*C52</f>
        <v>2000</v>
      </c>
      <c r="I52" s="274"/>
      <c r="J52" s="275">
        <f t="shared" ref="J52:J53" si="82">(H52+I52)/C52</f>
        <v>0.5</v>
      </c>
      <c r="K52" s="276">
        <f t="shared" ref="K52:K53" si="83">SUM(H52:I52)</f>
        <v>2000</v>
      </c>
    </row>
    <row r="53" spans="1:11" s="301" customFormat="1" ht="14.25" customHeight="1">
      <c r="A53" s="298">
        <v>43431</v>
      </c>
      <c r="B53" s="277" t="s">
        <v>186</v>
      </c>
      <c r="C53" s="277">
        <v>9000</v>
      </c>
      <c r="D53" s="277" t="s">
        <v>15</v>
      </c>
      <c r="E53" s="299">
        <v>104.75</v>
      </c>
      <c r="F53" s="299">
        <v>103.65</v>
      </c>
      <c r="G53" s="350"/>
      <c r="H53" s="273">
        <f t="shared" si="81"/>
        <v>-9899.9999999999491</v>
      </c>
      <c r="I53" s="274"/>
      <c r="J53" s="275">
        <f t="shared" si="82"/>
        <v>-1.0999999999999943</v>
      </c>
      <c r="K53" s="276">
        <f t="shared" si="83"/>
        <v>-9899.9999999999491</v>
      </c>
    </row>
    <row r="54" spans="1:11" s="301" customFormat="1" ht="14.25" customHeight="1">
      <c r="A54" s="298">
        <v>43430</v>
      </c>
      <c r="B54" s="277" t="s">
        <v>258</v>
      </c>
      <c r="C54" s="277">
        <v>5600</v>
      </c>
      <c r="D54" s="277" t="s">
        <v>15</v>
      </c>
      <c r="E54" s="299">
        <v>97.9</v>
      </c>
      <c r="F54" s="299">
        <v>99.15</v>
      </c>
      <c r="G54" s="350"/>
      <c r="H54" s="273">
        <f t="shared" ref="H54:H56" si="84">(IF(D54="SHORT",E54-F54,IF(D54="LONG",F54-E54)))*C54</f>
        <v>7000</v>
      </c>
      <c r="I54" s="274"/>
      <c r="J54" s="275">
        <f t="shared" ref="J54:J56" si="85">(H54+I54)/C54</f>
        <v>1.25</v>
      </c>
      <c r="K54" s="276">
        <f t="shared" ref="K54:K56" si="86">SUM(H54:I54)</f>
        <v>7000</v>
      </c>
    </row>
    <row r="55" spans="1:11" s="301" customFormat="1" ht="14.25" customHeight="1">
      <c r="A55" s="298">
        <v>43430</v>
      </c>
      <c r="B55" s="277" t="s">
        <v>168</v>
      </c>
      <c r="C55" s="277">
        <v>600</v>
      </c>
      <c r="D55" s="277" t="s">
        <v>15</v>
      </c>
      <c r="E55" s="299">
        <v>2363</v>
      </c>
      <c r="F55" s="299">
        <v>2339.35</v>
      </c>
      <c r="G55" s="350"/>
      <c r="H55" s="273">
        <f t="shared" si="84"/>
        <v>-14190.000000000055</v>
      </c>
      <c r="I55" s="274"/>
      <c r="J55" s="275">
        <f t="shared" si="85"/>
        <v>-23.650000000000091</v>
      </c>
      <c r="K55" s="276">
        <f t="shared" si="86"/>
        <v>-14190.000000000055</v>
      </c>
    </row>
    <row r="56" spans="1:11" s="301" customFormat="1" ht="14.25" customHeight="1">
      <c r="A56" s="298">
        <v>43430</v>
      </c>
      <c r="B56" s="277" t="s">
        <v>65</v>
      </c>
      <c r="C56" s="277">
        <v>1000</v>
      </c>
      <c r="D56" s="277" t="s">
        <v>13</v>
      </c>
      <c r="E56" s="299">
        <v>1102.1500000000001</v>
      </c>
      <c r="F56" s="299">
        <v>1112.0999999999999</v>
      </c>
      <c r="G56" s="350"/>
      <c r="H56" s="273">
        <f t="shared" si="84"/>
        <v>-9949.9999999998181</v>
      </c>
      <c r="I56" s="274"/>
      <c r="J56" s="275">
        <f t="shared" si="85"/>
        <v>-9.9499999999998181</v>
      </c>
      <c r="K56" s="276">
        <f t="shared" si="86"/>
        <v>-9949.9999999998181</v>
      </c>
    </row>
    <row r="57" spans="1:11" s="301" customFormat="1" ht="14.25" customHeight="1">
      <c r="A57" s="298">
        <v>43426</v>
      </c>
      <c r="B57" s="277" t="s">
        <v>169</v>
      </c>
      <c r="C57" s="277">
        <v>3200</v>
      </c>
      <c r="D57" s="277" t="s">
        <v>13</v>
      </c>
      <c r="E57" s="299">
        <v>222.8</v>
      </c>
      <c r="F57" s="299">
        <v>220.1</v>
      </c>
      <c r="G57" s="350"/>
      <c r="H57" s="273">
        <f t="shared" ref="H57:H59" si="87">(IF(D57="SHORT",E57-F57,IF(D57="LONG",F57-E57)))*C57</f>
        <v>8640.0000000000546</v>
      </c>
      <c r="I57" s="274"/>
      <c r="J57" s="275">
        <f t="shared" ref="J57:J59" si="88">(H57+I57)/C57</f>
        <v>2.7000000000000171</v>
      </c>
      <c r="K57" s="276">
        <f t="shared" ref="K57:K59" si="89">SUM(H57:I57)</f>
        <v>8640.0000000000546</v>
      </c>
    </row>
    <row r="58" spans="1:11" s="301" customFormat="1" ht="15">
      <c r="A58" s="298">
        <v>43426</v>
      </c>
      <c r="B58" s="277" t="s">
        <v>135</v>
      </c>
      <c r="C58" s="277">
        <v>1200</v>
      </c>
      <c r="D58" s="277" t="s">
        <v>15</v>
      </c>
      <c r="E58" s="299">
        <v>1324.5</v>
      </c>
      <c r="F58" s="299">
        <v>1319</v>
      </c>
      <c r="G58" s="350"/>
      <c r="H58" s="273">
        <f t="shared" si="87"/>
        <v>-6600</v>
      </c>
      <c r="I58" s="274"/>
      <c r="J58" s="275">
        <f t="shared" si="88"/>
        <v>-5.5</v>
      </c>
      <c r="K58" s="276">
        <f t="shared" si="89"/>
        <v>-6600</v>
      </c>
    </row>
    <row r="59" spans="1:11" s="301" customFormat="1" ht="15">
      <c r="A59" s="298">
        <v>43425</v>
      </c>
      <c r="B59" s="277" t="s">
        <v>157</v>
      </c>
      <c r="C59" s="277">
        <v>5200</v>
      </c>
      <c r="D59" s="277" t="s">
        <v>13</v>
      </c>
      <c r="E59" s="299">
        <v>352.4</v>
      </c>
      <c r="F59" s="299">
        <v>355.6</v>
      </c>
      <c r="G59" s="350"/>
      <c r="H59" s="273">
        <f t="shared" si="87"/>
        <v>-16640.000000000236</v>
      </c>
      <c r="I59" s="274"/>
      <c r="J59" s="275">
        <f t="shared" si="88"/>
        <v>-3.2000000000000455</v>
      </c>
      <c r="K59" s="276">
        <f t="shared" si="89"/>
        <v>-16640.000000000236</v>
      </c>
    </row>
    <row r="60" spans="1:11" s="301" customFormat="1" ht="15">
      <c r="A60" s="298">
        <v>43425</v>
      </c>
      <c r="B60" s="277" t="s">
        <v>199</v>
      </c>
      <c r="C60" s="277">
        <v>1400</v>
      </c>
      <c r="D60" s="277" t="s">
        <v>13</v>
      </c>
      <c r="E60" s="299">
        <v>854.75</v>
      </c>
      <c r="F60" s="299">
        <v>844.5</v>
      </c>
      <c r="G60" s="350"/>
      <c r="H60" s="273">
        <f t="shared" ref="H60:H61" si="90">(IF(D60="SHORT",E60-F60,IF(D60="LONG",F60-E60)))*C60</f>
        <v>14350</v>
      </c>
      <c r="I60" s="274"/>
      <c r="J60" s="275">
        <f t="shared" ref="J60:J61" si="91">(H60+I60)/C60</f>
        <v>10.25</v>
      </c>
      <c r="K60" s="276">
        <f t="shared" ref="K60:K61" si="92">SUM(H60:I60)</f>
        <v>14350</v>
      </c>
    </row>
    <row r="61" spans="1:11" s="301" customFormat="1" ht="15">
      <c r="A61" s="298">
        <v>43424</v>
      </c>
      <c r="B61" s="277" t="s">
        <v>138</v>
      </c>
      <c r="C61" s="277">
        <v>5000</v>
      </c>
      <c r="D61" s="277" t="s">
        <v>13</v>
      </c>
      <c r="E61" s="299">
        <v>353</v>
      </c>
      <c r="F61" s="299">
        <v>356.2</v>
      </c>
      <c r="G61" s="350"/>
      <c r="H61" s="273">
        <f t="shared" si="90"/>
        <v>-15999.999999999944</v>
      </c>
      <c r="I61" s="274"/>
      <c r="J61" s="275">
        <f t="shared" si="91"/>
        <v>-3.1999999999999886</v>
      </c>
      <c r="K61" s="276">
        <f t="shared" si="92"/>
        <v>-15999.999999999944</v>
      </c>
    </row>
    <row r="62" spans="1:11" s="301" customFormat="1" ht="15">
      <c r="A62" s="298">
        <v>43424</v>
      </c>
      <c r="B62" s="277" t="s">
        <v>257</v>
      </c>
      <c r="C62" s="277">
        <v>2000</v>
      </c>
      <c r="D62" s="277" t="s">
        <v>13</v>
      </c>
      <c r="E62" s="299">
        <v>639.20000000000005</v>
      </c>
      <c r="F62" s="299">
        <v>631.5</v>
      </c>
      <c r="G62" s="350"/>
      <c r="H62" s="273">
        <f t="shared" ref="H62" si="93">(IF(D62="SHORT",E62-F62,IF(D62="LONG",F62-E62)))*C62</f>
        <v>15400.000000000091</v>
      </c>
      <c r="I62" s="274"/>
      <c r="J62" s="275">
        <f t="shared" ref="J62" si="94">(H62+I62)/C62</f>
        <v>7.7000000000000455</v>
      </c>
      <c r="K62" s="276">
        <f t="shared" ref="K62" si="95">SUM(H62:I62)</f>
        <v>15400.000000000091</v>
      </c>
    </row>
    <row r="63" spans="1:11" s="301" customFormat="1" ht="15">
      <c r="A63" s="298">
        <v>43423</v>
      </c>
      <c r="B63" s="277" t="s">
        <v>203</v>
      </c>
      <c r="C63" s="277">
        <v>3500</v>
      </c>
      <c r="D63" s="277" t="s">
        <v>15</v>
      </c>
      <c r="E63" s="299">
        <v>202.7</v>
      </c>
      <c r="F63" s="299">
        <v>204.75</v>
      </c>
      <c r="G63" s="350"/>
      <c r="H63" s="273">
        <f t="shared" ref="H63" si="96">(IF(D63="SHORT",E63-F63,IF(D63="LONG",F63-E63)))*C63</f>
        <v>7175.00000000004</v>
      </c>
      <c r="I63" s="274"/>
      <c r="J63" s="275">
        <f t="shared" ref="J63" si="97">(H63+I63)/C63</f>
        <v>2.0500000000000114</v>
      </c>
      <c r="K63" s="276">
        <f t="shared" ref="K63" si="98">SUM(H63:I63)</f>
        <v>7175.00000000004</v>
      </c>
    </row>
    <row r="64" spans="1:11" s="301" customFormat="1" ht="15">
      <c r="A64" s="298">
        <v>43420</v>
      </c>
      <c r="B64" s="277" t="s">
        <v>190</v>
      </c>
      <c r="C64" s="277">
        <v>2400</v>
      </c>
      <c r="D64" s="277" t="s">
        <v>15</v>
      </c>
      <c r="E64" s="299">
        <v>723.25</v>
      </c>
      <c r="F64" s="299">
        <v>730.45</v>
      </c>
      <c r="G64" s="350"/>
      <c r="H64" s="273">
        <f t="shared" ref="H64:H65" si="99">(IF(D64="SHORT",E64-F64,IF(D64="LONG",F64-E64)))*C64</f>
        <v>17280.000000000109</v>
      </c>
      <c r="I64" s="274"/>
      <c r="J64" s="275">
        <f t="shared" ref="J64:J65" si="100">(H64+I64)/C64</f>
        <v>7.2000000000000455</v>
      </c>
      <c r="K64" s="276">
        <f t="shared" ref="K64:K65" si="101">SUM(H64:I64)</f>
        <v>17280.000000000109</v>
      </c>
    </row>
    <row r="65" spans="1:11" s="301" customFormat="1" ht="15">
      <c r="A65" s="298">
        <v>43420</v>
      </c>
      <c r="B65" s="277" t="s">
        <v>256</v>
      </c>
      <c r="C65" s="277">
        <v>1000</v>
      </c>
      <c r="D65" s="277" t="s">
        <v>15</v>
      </c>
      <c r="E65" s="299">
        <v>1104</v>
      </c>
      <c r="F65" s="299">
        <v>1115</v>
      </c>
      <c r="G65" s="350"/>
      <c r="H65" s="273">
        <f t="shared" si="99"/>
        <v>11000</v>
      </c>
      <c r="I65" s="274"/>
      <c r="J65" s="275">
        <f t="shared" si="100"/>
        <v>11</v>
      </c>
      <c r="K65" s="276">
        <f t="shared" si="101"/>
        <v>11000</v>
      </c>
    </row>
    <row r="66" spans="1:11" s="301" customFormat="1" ht="15">
      <c r="A66" s="298">
        <v>43419</v>
      </c>
      <c r="B66" s="277" t="s">
        <v>68</v>
      </c>
      <c r="C66" s="277">
        <v>8000</v>
      </c>
      <c r="D66" s="277" t="s">
        <v>15</v>
      </c>
      <c r="E66" s="299">
        <v>107.1</v>
      </c>
      <c r="F66" s="299">
        <v>106.1</v>
      </c>
      <c r="G66" s="350"/>
      <c r="H66" s="273">
        <f t="shared" ref="H66:H67" si="102">(IF(D66="SHORT",E66-F66,IF(D66="LONG",F66-E66)))*C66</f>
        <v>-8000</v>
      </c>
      <c r="I66" s="274"/>
      <c r="J66" s="275">
        <f t="shared" ref="J66:J67" si="103">(H66+I66)/C66</f>
        <v>-1</v>
      </c>
      <c r="K66" s="276">
        <f t="shared" ref="K66:K67" si="104">SUM(H66:I66)</f>
        <v>-8000</v>
      </c>
    </row>
    <row r="67" spans="1:11" s="301" customFormat="1" ht="15">
      <c r="A67" s="298">
        <v>43419</v>
      </c>
      <c r="B67" s="277" t="s">
        <v>249</v>
      </c>
      <c r="C67" s="277">
        <v>1100</v>
      </c>
      <c r="D67" s="277" t="s">
        <v>15</v>
      </c>
      <c r="E67" s="299">
        <v>691.35</v>
      </c>
      <c r="F67" s="299">
        <v>685.1</v>
      </c>
      <c r="G67" s="350"/>
      <c r="H67" s="273">
        <f t="shared" si="102"/>
        <v>-6875</v>
      </c>
      <c r="I67" s="274"/>
      <c r="J67" s="275">
        <f t="shared" si="103"/>
        <v>-6.25</v>
      </c>
      <c r="K67" s="276">
        <f t="shared" si="104"/>
        <v>-6875</v>
      </c>
    </row>
    <row r="68" spans="1:11" s="301" customFormat="1" ht="15">
      <c r="A68" s="298">
        <v>43418</v>
      </c>
      <c r="B68" s="277" t="s">
        <v>255</v>
      </c>
      <c r="C68" s="277">
        <v>2400</v>
      </c>
      <c r="D68" s="277" t="s">
        <v>15</v>
      </c>
      <c r="E68" s="299">
        <v>615.35</v>
      </c>
      <c r="F68" s="299">
        <v>621.5</v>
      </c>
      <c r="G68" s="350"/>
      <c r="H68" s="273">
        <f t="shared" ref="H68" si="105">(IF(D68="SHORT",E68-F68,IF(D68="LONG",F68-E68)))*C68</f>
        <v>14759.999999999945</v>
      </c>
      <c r="I68" s="274"/>
      <c r="J68" s="275">
        <f t="shared" ref="J68" si="106">(H68+I68)/C68</f>
        <v>6.1499999999999773</v>
      </c>
      <c r="K68" s="276">
        <f t="shared" ref="K68" si="107">SUM(H68:I68)</f>
        <v>14759.999999999945</v>
      </c>
    </row>
    <row r="69" spans="1:11" s="301" customFormat="1" ht="15">
      <c r="A69" s="298">
        <v>43418</v>
      </c>
      <c r="B69" s="277" t="s">
        <v>146</v>
      </c>
      <c r="C69" s="277">
        <v>4400</v>
      </c>
      <c r="D69" s="277" t="s">
        <v>15</v>
      </c>
      <c r="E69" s="299">
        <v>266.05</v>
      </c>
      <c r="F69" s="299">
        <v>263.64999999999998</v>
      </c>
      <c r="G69" s="350"/>
      <c r="H69" s="273">
        <f t="shared" ref="H69" si="108">(IF(D69="SHORT",E69-F69,IF(D69="LONG",F69-E69)))*C69</f>
        <v>-10560.000000000149</v>
      </c>
      <c r="I69" s="274"/>
      <c r="J69" s="275">
        <f t="shared" ref="J69" si="109">(H69+I69)/C69</f>
        <v>-2.4000000000000341</v>
      </c>
      <c r="K69" s="276">
        <f t="shared" ref="K69" si="110">SUM(H69:I69)</f>
        <v>-10560.000000000149</v>
      </c>
    </row>
    <row r="70" spans="1:11" s="301" customFormat="1" ht="15">
      <c r="A70" s="298">
        <v>43417</v>
      </c>
      <c r="B70" s="277" t="s">
        <v>142</v>
      </c>
      <c r="C70" s="277">
        <v>3000</v>
      </c>
      <c r="D70" s="277" t="s">
        <v>13</v>
      </c>
      <c r="E70" s="299">
        <v>314.8</v>
      </c>
      <c r="F70" s="299">
        <v>310.89999999999998</v>
      </c>
      <c r="G70" s="350"/>
      <c r="H70" s="273">
        <f t="shared" ref="H70" si="111">(IF(D70="SHORT",E70-F70,IF(D70="LONG",F70-E70)))*C70</f>
        <v>11700.000000000102</v>
      </c>
      <c r="I70" s="274"/>
      <c r="J70" s="275">
        <f t="shared" ref="J70" si="112">(H70+I70)/C70</f>
        <v>3.9000000000000341</v>
      </c>
      <c r="K70" s="276">
        <f t="shared" ref="K70" si="113">SUM(H70:I70)</f>
        <v>11700.000000000102</v>
      </c>
    </row>
    <row r="71" spans="1:11" s="301" customFormat="1" ht="15">
      <c r="A71" s="298">
        <v>43417</v>
      </c>
      <c r="B71" s="277" t="s">
        <v>65</v>
      </c>
      <c r="C71" s="277">
        <v>1000</v>
      </c>
      <c r="D71" s="277" t="s">
        <v>15</v>
      </c>
      <c r="E71" s="299">
        <v>1084.1500000000001</v>
      </c>
      <c r="F71" s="299">
        <v>1095</v>
      </c>
      <c r="G71" s="350"/>
      <c r="H71" s="273">
        <f t="shared" ref="H71" si="114">(IF(D71="SHORT",E71-F71,IF(D71="LONG",F71-E71)))*C71</f>
        <v>10849.999999999909</v>
      </c>
      <c r="I71" s="274"/>
      <c r="J71" s="275">
        <f t="shared" ref="J71" si="115">(H71+I71)/C71</f>
        <v>10.849999999999909</v>
      </c>
      <c r="K71" s="276">
        <f t="shared" ref="K71" si="116">SUM(H71:I71)</f>
        <v>10849.999999999909</v>
      </c>
    </row>
    <row r="72" spans="1:11" s="301" customFormat="1" ht="15">
      <c r="A72" s="298">
        <v>43416</v>
      </c>
      <c r="B72" s="277" t="s">
        <v>254</v>
      </c>
      <c r="C72" s="277">
        <v>6000</v>
      </c>
      <c r="D72" s="277" t="s">
        <v>13</v>
      </c>
      <c r="E72" s="299">
        <v>215.25</v>
      </c>
      <c r="F72" s="299">
        <v>213.05</v>
      </c>
      <c r="G72" s="350"/>
      <c r="H72" s="273">
        <f t="shared" ref="H72:H73" si="117">(IF(D72="SHORT",E72-F72,IF(D72="LONG",F72-E72)))*C72</f>
        <v>13199.999999999931</v>
      </c>
      <c r="I72" s="274"/>
      <c r="J72" s="275">
        <f t="shared" ref="J72:J73" si="118">(H72+I72)/C72</f>
        <v>2.1999999999999886</v>
      </c>
      <c r="K72" s="276">
        <f t="shared" ref="K72:K73" si="119">SUM(H72:I72)</f>
        <v>13199.999999999931</v>
      </c>
    </row>
    <row r="73" spans="1:11" s="301" customFormat="1" ht="15">
      <c r="A73" s="298">
        <v>43416</v>
      </c>
      <c r="B73" s="277" t="s">
        <v>134</v>
      </c>
      <c r="C73" s="277">
        <v>3000</v>
      </c>
      <c r="D73" s="277" t="s">
        <v>13</v>
      </c>
      <c r="E73" s="299">
        <v>258.10000000000002</v>
      </c>
      <c r="F73" s="299">
        <v>255.5</v>
      </c>
      <c r="G73" s="350"/>
      <c r="H73" s="273">
        <f t="shared" si="117"/>
        <v>7800.0000000000682</v>
      </c>
      <c r="I73" s="274"/>
      <c r="J73" s="275">
        <f t="shared" si="118"/>
        <v>2.6000000000000227</v>
      </c>
      <c r="K73" s="276">
        <f t="shared" si="119"/>
        <v>7800.0000000000682</v>
      </c>
    </row>
    <row r="74" spans="1:11" s="301" customFormat="1" ht="15">
      <c r="A74" s="298">
        <v>43410</v>
      </c>
      <c r="B74" s="277" t="s">
        <v>254</v>
      </c>
      <c r="C74" s="277">
        <v>6000</v>
      </c>
      <c r="D74" s="277" t="s">
        <v>13</v>
      </c>
      <c r="E74" s="299">
        <v>214.1</v>
      </c>
      <c r="F74" s="299">
        <v>211.95</v>
      </c>
      <c r="G74" s="350"/>
      <c r="H74" s="273">
        <f t="shared" ref="H74" si="120">(IF(D74="SHORT",E74-F74,IF(D74="LONG",F74-E74)))*C74</f>
        <v>12900.000000000035</v>
      </c>
      <c r="I74" s="274"/>
      <c r="J74" s="275">
        <f t="shared" ref="J74" si="121">(H74+I74)/C74</f>
        <v>2.1500000000000057</v>
      </c>
      <c r="K74" s="276">
        <f t="shared" ref="K74" si="122">SUM(H74:I74)</f>
        <v>12900.000000000035</v>
      </c>
    </row>
    <row r="75" spans="1:11" s="301" customFormat="1" ht="15">
      <c r="A75" s="298">
        <v>43409</v>
      </c>
      <c r="B75" s="277" t="s">
        <v>253</v>
      </c>
      <c r="C75" s="277">
        <v>1000</v>
      </c>
      <c r="D75" s="277" t="s">
        <v>13</v>
      </c>
      <c r="E75" s="299">
        <v>1809.75</v>
      </c>
      <c r="F75" s="299">
        <v>1791.65</v>
      </c>
      <c r="G75" s="350"/>
      <c r="H75" s="273">
        <f t="shared" ref="H75" si="123">(IF(D75="SHORT",E75-F75,IF(D75="LONG",F75-E75)))*C75</f>
        <v>18099.999999999909</v>
      </c>
      <c r="I75" s="274"/>
      <c r="J75" s="275">
        <f t="shared" ref="J75" si="124">(H75+I75)/C75</f>
        <v>18.099999999999909</v>
      </c>
      <c r="K75" s="276">
        <f t="shared" ref="K75" si="125">SUM(H75:I75)</f>
        <v>18099.999999999909</v>
      </c>
    </row>
    <row r="76" spans="1:11" s="297" customFormat="1" ht="15">
      <c r="A76" s="294">
        <v>43406</v>
      </c>
      <c r="B76" s="295" t="s">
        <v>251</v>
      </c>
      <c r="C76" s="295">
        <v>3000</v>
      </c>
      <c r="D76" s="295" t="s">
        <v>15</v>
      </c>
      <c r="E76" s="296">
        <v>186.85</v>
      </c>
      <c r="F76" s="296">
        <v>188.7</v>
      </c>
      <c r="G76" s="280">
        <v>191.1</v>
      </c>
      <c r="H76" s="281">
        <f t="shared" ref="H76" si="126">(IF(D76="SHORT",E76-F76,IF(D76="LONG",F76-E76)))*C76</f>
        <v>5549.9999999999827</v>
      </c>
      <c r="I76" s="282">
        <f t="shared" ref="I76" si="127">(IF(D76="SHORT",IF(G76="",0,E76-G76),IF(D76="LONG",IF(G76="",0,G76-F76))))*C76</f>
        <v>7200.0000000000173</v>
      </c>
      <c r="J76" s="283">
        <f t="shared" ref="J76" si="128">(H76+I76)/C76</f>
        <v>4.25</v>
      </c>
      <c r="K76" s="284">
        <f t="shared" ref="K76" si="129">SUM(H76:I76)</f>
        <v>12750</v>
      </c>
    </row>
    <row r="77" spans="1:11" s="301" customFormat="1" ht="15">
      <c r="A77" s="298">
        <v>43405</v>
      </c>
      <c r="B77" s="277" t="s">
        <v>249</v>
      </c>
      <c r="C77" s="277">
        <v>1100</v>
      </c>
      <c r="D77" s="277" t="s">
        <v>15</v>
      </c>
      <c r="E77" s="299">
        <v>697.75</v>
      </c>
      <c r="F77" s="299">
        <v>691.45</v>
      </c>
      <c r="G77" s="345"/>
      <c r="H77" s="273">
        <f t="shared" ref="H77" si="130">(IF(D77="SHORT",E77-F77,IF(D77="LONG",F77-E77)))*C77</f>
        <v>-6929.99999999995</v>
      </c>
      <c r="I77" s="274"/>
      <c r="J77" s="275">
        <f>(H77+I77)/C77</f>
        <v>-6.2999999999999545</v>
      </c>
      <c r="K77" s="276">
        <f t="shared" ref="K77" si="131">SUM(H77:I77)</f>
        <v>-6929.99999999995</v>
      </c>
    </row>
    <row r="78" spans="1:11" s="261" customFormat="1" ht="15.75">
      <c r="A78" s="349"/>
      <c r="B78" s="346"/>
      <c r="C78" s="346"/>
      <c r="D78" s="346"/>
      <c r="E78" s="346"/>
      <c r="F78" s="346"/>
      <c r="G78" s="346"/>
      <c r="H78" s="347"/>
      <c r="I78" s="348"/>
      <c r="J78" s="346"/>
      <c r="K78" s="346"/>
    </row>
    <row r="79" spans="1:11" s="301" customFormat="1" ht="15">
      <c r="A79" s="298">
        <v>43404</v>
      </c>
      <c r="B79" s="277" t="s">
        <v>14</v>
      </c>
      <c r="C79" s="277">
        <v>2000</v>
      </c>
      <c r="D79" s="277" t="s">
        <v>15</v>
      </c>
      <c r="E79" s="299">
        <v>640.35</v>
      </c>
      <c r="F79" s="299">
        <v>646.75</v>
      </c>
      <c r="G79" s="345"/>
      <c r="H79" s="273">
        <f t="shared" ref="H79:H81" si="132">(IF(D79="SHORT",E79-F79,IF(D79="LONG",F79-E79)))*C79</f>
        <v>12799.999999999955</v>
      </c>
      <c r="I79" s="274"/>
      <c r="J79" s="275">
        <f>(H79+I79)/C79</f>
        <v>6.3999999999999773</v>
      </c>
      <c r="K79" s="276">
        <f t="shared" ref="K79:K81" si="133">SUM(H79:I79)</f>
        <v>12799.999999999955</v>
      </c>
    </row>
    <row r="80" spans="1:11" s="301" customFormat="1" ht="15">
      <c r="A80" s="298">
        <v>43404</v>
      </c>
      <c r="B80" s="277" t="s">
        <v>250</v>
      </c>
      <c r="C80" s="277">
        <v>6000</v>
      </c>
      <c r="D80" s="277" t="s">
        <v>13</v>
      </c>
      <c r="E80" s="299">
        <v>271.85000000000002</v>
      </c>
      <c r="F80" s="299">
        <v>274.3</v>
      </c>
      <c r="G80" s="345"/>
      <c r="H80" s="273">
        <f t="shared" si="132"/>
        <v>-14699.999999999931</v>
      </c>
      <c r="I80" s="274"/>
      <c r="J80" s="275">
        <f t="shared" ref="J80:J81" si="134">(H80+I80)/C80</f>
        <v>-2.4499999999999886</v>
      </c>
      <c r="K80" s="276">
        <f t="shared" si="133"/>
        <v>-14699.999999999931</v>
      </c>
    </row>
    <row r="81" spans="1:11" s="297" customFormat="1" ht="15">
      <c r="A81" s="294">
        <v>43403</v>
      </c>
      <c r="B81" s="295" t="s">
        <v>135</v>
      </c>
      <c r="C81" s="295">
        <v>1200</v>
      </c>
      <c r="D81" s="295" t="s">
        <v>15</v>
      </c>
      <c r="E81" s="296">
        <v>1206</v>
      </c>
      <c r="F81" s="296">
        <v>1241.5</v>
      </c>
      <c r="G81" s="280"/>
      <c r="H81" s="281">
        <f t="shared" si="132"/>
        <v>42600</v>
      </c>
      <c r="I81" s="282"/>
      <c r="J81" s="283">
        <f t="shared" si="134"/>
        <v>35.5</v>
      </c>
      <c r="K81" s="284">
        <f t="shared" si="133"/>
        <v>42600</v>
      </c>
    </row>
    <row r="82" spans="1:11" s="297" customFormat="1" ht="15">
      <c r="A82" s="294">
        <v>43403</v>
      </c>
      <c r="B82" s="295" t="s">
        <v>249</v>
      </c>
      <c r="C82" s="295">
        <v>1100</v>
      </c>
      <c r="D82" s="295" t="s">
        <v>15</v>
      </c>
      <c r="E82" s="296">
        <v>696</v>
      </c>
      <c r="F82" s="296">
        <v>702.95</v>
      </c>
      <c r="G82" s="280">
        <v>711.75</v>
      </c>
      <c r="H82" s="281">
        <f t="shared" ref="H82" si="135">(IF(D82="SHORT",E82-F82,IF(D82="LONG",F82-E82)))*C82</f>
        <v>7645.00000000005</v>
      </c>
      <c r="I82" s="282">
        <f t="shared" ref="I82" si="136">(IF(D82="SHORT",IF(G82="",0,E82-G82),IF(D82="LONG",IF(G82="",0,G82-F82))))*C82</f>
        <v>9679.9999999999491</v>
      </c>
      <c r="J82" s="283">
        <f t="shared" ref="J82" si="137">(H82+I82)/C82</f>
        <v>15.75</v>
      </c>
      <c r="K82" s="284">
        <f t="shared" ref="K82" si="138">SUM(H82:I82)</f>
        <v>17325</v>
      </c>
    </row>
    <row r="83" spans="1:11" s="301" customFormat="1" ht="15">
      <c r="A83" s="298">
        <v>43402</v>
      </c>
      <c r="B83" s="277" t="s">
        <v>248</v>
      </c>
      <c r="C83" s="277">
        <v>6798</v>
      </c>
      <c r="D83" s="277" t="s">
        <v>15</v>
      </c>
      <c r="E83" s="299">
        <v>199.4</v>
      </c>
      <c r="F83" s="299">
        <v>201.4</v>
      </c>
      <c r="G83" s="344"/>
      <c r="H83" s="273">
        <f t="shared" ref="H83:H84" si="139">(IF(D83="SHORT",E83-F83,IF(D83="LONG",F83-E83)))*C83</f>
        <v>13596</v>
      </c>
      <c r="I83" s="274"/>
      <c r="J83" s="275">
        <f t="shared" ref="J83:J84" si="140">(H83+I83)/C83</f>
        <v>2</v>
      </c>
      <c r="K83" s="276">
        <f t="shared" ref="K83:K84" si="141">SUM(H83:I83)</f>
        <v>13596</v>
      </c>
    </row>
    <row r="84" spans="1:11" s="301" customFormat="1" ht="15">
      <c r="A84" s="298">
        <v>43402</v>
      </c>
      <c r="B84" s="277" t="s">
        <v>247</v>
      </c>
      <c r="C84" s="277">
        <v>4800</v>
      </c>
      <c r="D84" s="277" t="s">
        <v>15</v>
      </c>
      <c r="E84" s="299">
        <v>283.55</v>
      </c>
      <c r="F84" s="299">
        <v>286.35000000000002</v>
      </c>
      <c r="G84" s="344"/>
      <c r="H84" s="273">
        <f t="shared" si="139"/>
        <v>13440.000000000055</v>
      </c>
      <c r="I84" s="274"/>
      <c r="J84" s="275">
        <f t="shared" si="140"/>
        <v>2.8000000000000114</v>
      </c>
      <c r="K84" s="276">
        <f t="shared" si="141"/>
        <v>13440.000000000055</v>
      </c>
    </row>
    <row r="85" spans="1:11" s="301" customFormat="1" ht="15">
      <c r="A85" s="298">
        <v>43399</v>
      </c>
      <c r="B85" s="277" t="s">
        <v>109</v>
      </c>
      <c r="C85" s="277">
        <v>2400</v>
      </c>
      <c r="D85" s="277" t="s">
        <v>15</v>
      </c>
      <c r="E85" s="299">
        <v>372.2</v>
      </c>
      <c r="F85" s="299">
        <v>375.9</v>
      </c>
      <c r="G85" s="344"/>
      <c r="H85" s="273">
        <f t="shared" ref="H85:H86" si="142">(IF(D85="SHORT",E85-F85,IF(D85="LONG",F85-E85)))*C85</f>
        <v>8879.9999999999727</v>
      </c>
      <c r="I85" s="274"/>
      <c r="J85" s="275">
        <f t="shared" ref="J85:J86" si="143">(H85+I85)/C85</f>
        <v>3.6999999999999886</v>
      </c>
      <c r="K85" s="276">
        <f t="shared" ref="K85:K86" si="144">SUM(H85:I85)</f>
        <v>8879.9999999999727</v>
      </c>
    </row>
    <row r="86" spans="1:11" s="301" customFormat="1" ht="15">
      <c r="A86" s="298">
        <v>43399</v>
      </c>
      <c r="B86" s="277" t="s">
        <v>246</v>
      </c>
      <c r="C86" s="277">
        <v>6000</v>
      </c>
      <c r="D86" s="277" t="s">
        <v>15</v>
      </c>
      <c r="E86" s="299">
        <v>138.5</v>
      </c>
      <c r="F86" s="299">
        <v>139.9</v>
      </c>
      <c r="G86" s="344"/>
      <c r="H86" s="273">
        <f t="shared" si="142"/>
        <v>8400.0000000000346</v>
      </c>
      <c r="I86" s="274"/>
      <c r="J86" s="275">
        <f t="shared" si="143"/>
        <v>1.4000000000000057</v>
      </c>
      <c r="K86" s="276">
        <f t="shared" si="144"/>
        <v>8400.0000000000346</v>
      </c>
    </row>
    <row r="87" spans="1:11" s="301" customFormat="1" ht="15">
      <c r="A87" s="298">
        <v>43398</v>
      </c>
      <c r="B87" s="277" t="s">
        <v>134</v>
      </c>
      <c r="C87" s="277">
        <v>3000</v>
      </c>
      <c r="D87" s="277" t="s">
        <v>15</v>
      </c>
      <c r="E87" s="299">
        <v>234.8</v>
      </c>
      <c r="F87" s="299">
        <v>233.8</v>
      </c>
      <c r="G87" s="344"/>
      <c r="H87" s="273">
        <f t="shared" ref="H87:H89" si="145">(IF(D87="SHORT",E87-F87,IF(D87="LONG",F87-E87)))*C87</f>
        <v>-3000</v>
      </c>
      <c r="I87" s="274"/>
      <c r="J87" s="275">
        <f t="shared" ref="J87:J89" si="146">(H87+I87)/C87</f>
        <v>-1</v>
      </c>
      <c r="K87" s="276">
        <f t="shared" ref="K87:K89" si="147">SUM(H87:I87)</f>
        <v>-3000</v>
      </c>
    </row>
    <row r="88" spans="1:11" s="301" customFormat="1" ht="15">
      <c r="A88" s="298">
        <v>43398</v>
      </c>
      <c r="B88" s="277" t="s">
        <v>245</v>
      </c>
      <c r="C88" s="277">
        <v>1000</v>
      </c>
      <c r="D88" s="277" t="s">
        <v>15</v>
      </c>
      <c r="E88" s="299">
        <v>1585.25</v>
      </c>
      <c r="F88" s="299">
        <v>1591.35</v>
      </c>
      <c r="G88" s="344"/>
      <c r="H88" s="273">
        <f t="shared" si="145"/>
        <v>6099.9999999999091</v>
      </c>
      <c r="I88" s="274"/>
      <c r="J88" s="275">
        <f t="shared" si="146"/>
        <v>6.0999999999999091</v>
      </c>
      <c r="K88" s="276">
        <f t="shared" si="147"/>
        <v>6099.9999999999091</v>
      </c>
    </row>
    <row r="89" spans="1:11" s="301" customFormat="1" ht="15">
      <c r="A89" s="298">
        <v>43398</v>
      </c>
      <c r="B89" s="277" t="s">
        <v>158</v>
      </c>
      <c r="C89" s="277">
        <v>5334</v>
      </c>
      <c r="D89" s="277" t="s">
        <v>13</v>
      </c>
      <c r="E89" s="299">
        <v>338.25</v>
      </c>
      <c r="F89" s="299">
        <v>341.3</v>
      </c>
      <c r="G89" s="344"/>
      <c r="H89" s="273">
        <f t="shared" si="145"/>
        <v>-16268.700000000061</v>
      </c>
      <c r="I89" s="274"/>
      <c r="J89" s="275">
        <f t="shared" si="146"/>
        <v>-3.0500000000000114</v>
      </c>
      <c r="K89" s="276">
        <f t="shared" si="147"/>
        <v>-16268.700000000061</v>
      </c>
    </row>
    <row r="90" spans="1:11" s="301" customFormat="1" ht="15">
      <c r="A90" s="298">
        <v>43397</v>
      </c>
      <c r="B90" s="277" t="s">
        <v>244</v>
      </c>
      <c r="C90" s="277">
        <v>4000</v>
      </c>
      <c r="D90" s="277" t="s">
        <v>13</v>
      </c>
      <c r="E90" s="299">
        <v>213.85</v>
      </c>
      <c r="F90" s="299">
        <v>211.15</v>
      </c>
      <c r="G90" s="344"/>
      <c r="H90" s="273">
        <f t="shared" ref="H90:H91" si="148">(IF(D90="SHORT",E90-F90,IF(D90="LONG",F90-E90)))*C90</f>
        <v>10799.999999999955</v>
      </c>
      <c r="I90" s="274"/>
      <c r="J90" s="275">
        <f t="shared" ref="J90:J91" si="149">(H90+I90)/C90</f>
        <v>2.6999999999999886</v>
      </c>
      <c r="K90" s="276">
        <f t="shared" ref="K90:K91" si="150">SUM(H90:I90)</f>
        <v>10799.999999999955</v>
      </c>
    </row>
    <row r="91" spans="1:11" s="297" customFormat="1" ht="15">
      <c r="A91" s="294">
        <v>43397</v>
      </c>
      <c r="B91" s="295" t="s">
        <v>243</v>
      </c>
      <c r="C91" s="295">
        <v>1000</v>
      </c>
      <c r="D91" s="295" t="s">
        <v>13</v>
      </c>
      <c r="E91" s="296">
        <v>750</v>
      </c>
      <c r="F91" s="296">
        <v>742.5</v>
      </c>
      <c r="G91" s="280">
        <v>733.2</v>
      </c>
      <c r="H91" s="281">
        <f t="shared" si="148"/>
        <v>7500</v>
      </c>
      <c r="I91" s="282">
        <f t="shared" ref="I91" si="151">(IF(D91="SHORT",IF(G91="",0,E91-G91),IF(D91="LONG",IF(G91="",0,G91-F91))))*C91</f>
        <v>16799.999999999956</v>
      </c>
      <c r="J91" s="283">
        <f t="shared" si="149"/>
        <v>24.299999999999958</v>
      </c>
      <c r="K91" s="284">
        <f t="shared" si="150"/>
        <v>24299.999999999956</v>
      </c>
    </row>
    <row r="92" spans="1:11" s="301" customFormat="1" ht="15">
      <c r="A92" s="298">
        <v>43396</v>
      </c>
      <c r="B92" s="277" t="s">
        <v>242</v>
      </c>
      <c r="C92" s="277">
        <v>1400</v>
      </c>
      <c r="D92" s="277" t="s">
        <v>13</v>
      </c>
      <c r="E92" s="299">
        <v>736</v>
      </c>
      <c r="F92" s="299">
        <v>731</v>
      </c>
      <c r="G92" s="343"/>
      <c r="H92" s="273">
        <f t="shared" ref="H92:H93" si="152">(IF(D92="SHORT",E92-F92,IF(D92="LONG",F92-E92)))*C92</f>
        <v>7000</v>
      </c>
      <c r="I92" s="274"/>
      <c r="J92" s="275">
        <f t="shared" ref="J92:J93" si="153">(H92+I92)/C92</f>
        <v>5</v>
      </c>
      <c r="K92" s="276">
        <f t="shared" ref="K92:K93" si="154">SUM(H92:I92)</f>
        <v>7000</v>
      </c>
    </row>
    <row r="93" spans="1:11" s="301" customFormat="1" ht="15">
      <c r="A93" s="298">
        <v>43396</v>
      </c>
      <c r="B93" s="277" t="s">
        <v>202</v>
      </c>
      <c r="C93" s="277">
        <v>7000</v>
      </c>
      <c r="D93" s="277" t="s">
        <v>15</v>
      </c>
      <c r="E93" s="299">
        <v>226.35</v>
      </c>
      <c r="F93" s="299">
        <v>224.3</v>
      </c>
      <c r="G93" s="343"/>
      <c r="H93" s="273">
        <f t="shared" si="152"/>
        <v>-14349.99999999988</v>
      </c>
      <c r="I93" s="274"/>
      <c r="J93" s="275">
        <f t="shared" si="153"/>
        <v>-2.0499999999999829</v>
      </c>
      <c r="K93" s="276">
        <f t="shared" si="154"/>
        <v>-14349.99999999988</v>
      </c>
    </row>
    <row r="94" spans="1:11" s="301" customFormat="1" ht="15">
      <c r="A94" s="298">
        <v>43395</v>
      </c>
      <c r="B94" s="277" t="s">
        <v>127</v>
      </c>
      <c r="C94" s="277">
        <v>1000</v>
      </c>
      <c r="D94" s="277" t="s">
        <v>13</v>
      </c>
      <c r="E94" s="299">
        <v>1252.3499999999999</v>
      </c>
      <c r="F94" s="299">
        <v>1239.8</v>
      </c>
      <c r="G94" s="343"/>
      <c r="H94" s="273">
        <f t="shared" ref="H94:H95" si="155">(IF(D94="SHORT",E94-F94,IF(D94="LONG",F94-E94)))*C94</f>
        <v>12549.999999999955</v>
      </c>
      <c r="I94" s="274"/>
      <c r="J94" s="275">
        <f t="shared" ref="J94:J95" si="156">(H94+I94)/C94</f>
        <v>12.549999999999955</v>
      </c>
      <c r="K94" s="276">
        <f t="shared" ref="K94:K95" si="157">SUM(H94:I94)</f>
        <v>12549.999999999955</v>
      </c>
    </row>
    <row r="95" spans="1:11" s="301" customFormat="1" ht="15">
      <c r="A95" s="298">
        <v>43395</v>
      </c>
      <c r="B95" s="277" t="s">
        <v>241</v>
      </c>
      <c r="C95" s="277">
        <v>9000</v>
      </c>
      <c r="D95" s="277" t="s">
        <v>15</v>
      </c>
      <c r="E95" s="299">
        <v>83.2</v>
      </c>
      <c r="F95" s="299">
        <v>84.05</v>
      </c>
      <c r="G95" s="343"/>
      <c r="H95" s="273">
        <f t="shared" si="155"/>
        <v>7649.9999999999491</v>
      </c>
      <c r="I95" s="274"/>
      <c r="J95" s="275">
        <f t="shared" si="156"/>
        <v>0.84999999999999432</v>
      </c>
      <c r="K95" s="276">
        <f t="shared" si="157"/>
        <v>7649.9999999999491</v>
      </c>
    </row>
    <row r="96" spans="1:11" s="301" customFormat="1" ht="15">
      <c r="A96" s="298">
        <v>43392</v>
      </c>
      <c r="B96" s="277" t="s">
        <v>146</v>
      </c>
      <c r="C96" s="277">
        <v>4400</v>
      </c>
      <c r="D96" s="277" t="s">
        <v>13</v>
      </c>
      <c r="E96" s="299">
        <v>277.89999999999998</v>
      </c>
      <c r="F96" s="299">
        <v>280.39999999999998</v>
      </c>
      <c r="G96" s="343"/>
      <c r="H96" s="273">
        <f t="shared" ref="H96" si="158">(IF(D96="SHORT",E96-F96,IF(D96="LONG",F96-E96)))*C96</f>
        <v>-11000</v>
      </c>
      <c r="I96" s="274"/>
      <c r="J96" s="275">
        <f t="shared" ref="J96" si="159">(H96+I96)/C96</f>
        <v>-2.5</v>
      </c>
      <c r="K96" s="276">
        <f t="shared" ref="K96" si="160">SUM(H96:I96)</f>
        <v>-11000</v>
      </c>
    </row>
    <row r="97" spans="1:11" s="301" customFormat="1" ht="15">
      <c r="A97" s="298">
        <v>43390</v>
      </c>
      <c r="B97" s="277" t="s">
        <v>240</v>
      </c>
      <c r="C97" s="277">
        <v>3150</v>
      </c>
      <c r="D97" s="277" t="s">
        <v>13</v>
      </c>
      <c r="E97" s="299">
        <v>208.8</v>
      </c>
      <c r="F97" s="299">
        <v>210.9</v>
      </c>
      <c r="G97" s="343"/>
      <c r="H97" s="273">
        <f t="shared" ref="H97:H98" si="161">(IF(D97="SHORT",E97-F97,IF(D97="LONG",F97-E97)))*C97</f>
        <v>-6614.9999999999818</v>
      </c>
      <c r="I97" s="274"/>
      <c r="J97" s="275">
        <f t="shared" ref="J97:J98" si="162">(H97+I97)/C97</f>
        <v>-2.0999999999999943</v>
      </c>
      <c r="K97" s="276">
        <f t="shared" ref="K97:K98" si="163">SUM(H97:I97)</f>
        <v>-6614.9999999999818</v>
      </c>
    </row>
    <row r="98" spans="1:11" s="297" customFormat="1" ht="15">
      <c r="A98" s="294">
        <v>43390</v>
      </c>
      <c r="B98" s="295" t="s">
        <v>192</v>
      </c>
      <c r="C98" s="295">
        <v>2000</v>
      </c>
      <c r="D98" s="295" t="s">
        <v>13</v>
      </c>
      <c r="E98" s="296">
        <v>771.7</v>
      </c>
      <c r="F98" s="296">
        <v>763.95</v>
      </c>
      <c r="G98" s="280">
        <v>754.4</v>
      </c>
      <c r="H98" s="281">
        <f t="shared" si="161"/>
        <v>15500</v>
      </c>
      <c r="I98" s="282">
        <f t="shared" ref="I98" si="164">(IF(D98="SHORT",IF(G98="",0,E98-G98),IF(D98="LONG",IF(G98="",0,G98-F98))))*C98</f>
        <v>34600.000000000138</v>
      </c>
      <c r="J98" s="283">
        <f t="shared" si="162"/>
        <v>25.050000000000068</v>
      </c>
      <c r="K98" s="284">
        <f t="shared" si="163"/>
        <v>50100.000000000138</v>
      </c>
    </row>
    <row r="99" spans="1:11" s="297" customFormat="1" ht="15">
      <c r="A99" s="294">
        <v>43389</v>
      </c>
      <c r="B99" s="295" t="s">
        <v>198</v>
      </c>
      <c r="C99" s="295">
        <v>6000</v>
      </c>
      <c r="D99" s="295" t="s">
        <v>15</v>
      </c>
      <c r="E99" s="296">
        <v>177.55</v>
      </c>
      <c r="F99" s="296">
        <v>179.3</v>
      </c>
      <c r="G99" s="280">
        <v>181.6</v>
      </c>
      <c r="H99" s="281">
        <f t="shared" ref="H99:H100" si="165">(IF(D99="SHORT",E99-F99,IF(D99="LONG",F99-E99)))*C99</f>
        <v>10500</v>
      </c>
      <c r="I99" s="282">
        <f t="shared" ref="I99" si="166">(IF(D99="SHORT",IF(G99="",0,E99-G99),IF(D99="LONG",IF(G99="",0,G99-F99))))*C99</f>
        <v>13799.999999999898</v>
      </c>
      <c r="J99" s="283">
        <f t="shared" ref="J99:J100" si="167">(H99+I99)/C99</f>
        <v>4.0499999999999829</v>
      </c>
      <c r="K99" s="284">
        <f t="shared" ref="K99:K100" si="168">SUM(H99:I99)</f>
        <v>24299.999999999898</v>
      </c>
    </row>
    <row r="100" spans="1:11" s="301" customFormat="1" ht="15">
      <c r="A100" s="298">
        <v>43389</v>
      </c>
      <c r="B100" s="277" t="s">
        <v>239</v>
      </c>
      <c r="C100" s="277">
        <v>5500</v>
      </c>
      <c r="D100" s="277" t="s">
        <v>15</v>
      </c>
      <c r="E100" s="299">
        <v>244.2</v>
      </c>
      <c r="F100" s="299">
        <v>246.6</v>
      </c>
      <c r="G100" s="342"/>
      <c r="H100" s="273">
        <f t="shared" si="165"/>
        <v>13200.000000000031</v>
      </c>
      <c r="I100" s="274"/>
      <c r="J100" s="275">
        <f t="shared" si="167"/>
        <v>2.4000000000000057</v>
      </c>
      <c r="K100" s="276">
        <f t="shared" si="168"/>
        <v>13200.000000000031</v>
      </c>
    </row>
    <row r="101" spans="1:11" s="301" customFormat="1" ht="15">
      <c r="A101" s="298">
        <v>43388</v>
      </c>
      <c r="B101" s="277" t="s">
        <v>238</v>
      </c>
      <c r="C101" s="277">
        <v>5000</v>
      </c>
      <c r="D101" s="277" t="s">
        <v>15</v>
      </c>
      <c r="E101" s="299">
        <v>213.65</v>
      </c>
      <c r="F101" s="299">
        <v>215.8</v>
      </c>
      <c r="G101" s="341"/>
      <c r="H101" s="273">
        <f t="shared" ref="H101:H102" si="169">(IF(D101="SHORT",E101-F101,IF(D101="LONG",F101-E101)))*C101</f>
        <v>10750.000000000029</v>
      </c>
      <c r="I101" s="274"/>
      <c r="J101" s="275">
        <f t="shared" ref="J101:J102" si="170">(H101+I101)/C101</f>
        <v>2.1500000000000057</v>
      </c>
      <c r="K101" s="276">
        <f t="shared" ref="K101:K102" si="171">SUM(H101:I101)</f>
        <v>10750.000000000029</v>
      </c>
    </row>
    <row r="102" spans="1:11" s="301" customFormat="1" ht="15">
      <c r="A102" s="298">
        <v>43388</v>
      </c>
      <c r="B102" s="277" t="s">
        <v>134</v>
      </c>
      <c r="C102" s="277">
        <v>3000</v>
      </c>
      <c r="D102" s="277" t="s">
        <v>13</v>
      </c>
      <c r="E102" s="299">
        <v>261</v>
      </c>
      <c r="F102" s="299">
        <v>263.35000000000002</v>
      </c>
      <c r="G102" s="341"/>
      <c r="H102" s="273">
        <f t="shared" si="169"/>
        <v>-7050.0000000000682</v>
      </c>
      <c r="I102" s="274"/>
      <c r="J102" s="275">
        <f t="shared" si="170"/>
        <v>-2.3500000000000227</v>
      </c>
      <c r="K102" s="276">
        <f t="shared" si="171"/>
        <v>-7050.0000000000682</v>
      </c>
    </row>
    <row r="103" spans="1:11" s="301" customFormat="1" ht="15">
      <c r="A103" s="298">
        <v>43385</v>
      </c>
      <c r="B103" s="277" t="s">
        <v>237</v>
      </c>
      <c r="C103" s="277">
        <v>3200</v>
      </c>
      <c r="D103" s="277" t="s">
        <v>15</v>
      </c>
      <c r="E103" s="299">
        <v>378.6</v>
      </c>
      <c r="F103" s="299">
        <v>382.35</v>
      </c>
      <c r="G103" s="341"/>
      <c r="H103" s="273">
        <f t="shared" ref="H103" si="172">(IF(D103="SHORT",E103-F103,IF(D103="LONG",F103-E103)))*C103</f>
        <v>12000</v>
      </c>
      <c r="I103" s="274"/>
      <c r="J103" s="275">
        <f t="shared" ref="J103" si="173">(H103+I103)/C103</f>
        <v>3.75</v>
      </c>
      <c r="K103" s="276">
        <f>SUM(H103:I103)</f>
        <v>12000</v>
      </c>
    </row>
    <row r="104" spans="1:11" s="297" customFormat="1" ht="15">
      <c r="A104" s="294">
        <v>43385</v>
      </c>
      <c r="B104" s="295" t="s">
        <v>236</v>
      </c>
      <c r="C104" s="295">
        <v>4500</v>
      </c>
      <c r="D104" s="295" t="s">
        <v>15</v>
      </c>
      <c r="E104" s="296">
        <v>176.15</v>
      </c>
      <c r="F104" s="296">
        <v>177.9</v>
      </c>
      <c r="G104" s="280">
        <v>180.15</v>
      </c>
      <c r="H104" s="281">
        <f t="shared" ref="H104" si="174">(IF(D104="SHORT",E104-F104,IF(D104="LONG",F104-E104)))*C104</f>
        <v>7875</v>
      </c>
      <c r="I104" s="282">
        <f t="shared" ref="I104" si="175">(IF(D104="SHORT",IF(G104="",0,E104-G104),IF(D104="LONG",IF(G104="",0,G104-F104))))*C104</f>
        <v>10125</v>
      </c>
      <c r="J104" s="283">
        <f t="shared" ref="J104" si="176">(H104+I104)/C104</f>
        <v>4</v>
      </c>
      <c r="K104" s="284">
        <f>SUM(H104:I104)</f>
        <v>18000</v>
      </c>
    </row>
    <row r="105" spans="1:11" s="301" customFormat="1" ht="15">
      <c r="A105" s="298">
        <v>43384</v>
      </c>
      <c r="B105" s="277" t="s">
        <v>235</v>
      </c>
      <c r="C105" s="277">
        <v>2600</v>
      </c>
      <c r="D105" s="277" t="s">
        <v>15</v>
      </c>
      <c r="E105" s="299">
        <v>327</v>
      </c>
      <c r="F105" s="299">
        <v>330.25</v>
      </c>
      <c r="G105" s="334"/>
      <c r="H105" s="273">
        <f t="shared" ref="H105:H106" si="177">(IF(D105="SHORT",E105-F105,IF(D105="LONG",F105-E105)))*C105</f>
        <v>8450</v>
      </c>
      <c r="I105" s="274"/>
      <c r="J105" s="275">
        <f t="shared" ref="J105:J106" si="178">(H105+I105)/C105</f>
        <v>3.25</v>
      </c>
      <c r="K105" s="276">
        <f t="shared" ref="K105:K106" si="179">SUM(H105:I105)</f>
        <v>8450</v>
      </c>
    </row>
    <row r="106" spans="1:11" s="301" customFormat="1" ht="15">
      <c r="A106" s="298">
        <v>43384</v>
      </c>
      <c r="B106" s="277" t="s">
        <v>138</v>
      </c>
      <c r="C106" s="277">
        <v>5000</v>
      </c>
      <c r="D106" s="277" t="s">
        <v>13</v>
      </c>
      <c r="E106" s="299">
        <v>318.39999999999998</v>
      </c>
      <c r="F106" s="299">
        <v>321.3</v>
      </c>
      <c r="G106" s="334"/>
      <c r="H106" s="273">
        <f t="shared" si="177"/>
        <v>-14500.000000000171</v>
      </c>
      <c r="I106" s="274"/>
      <c r="J106" s="275">
        <f t="shared" si="178"/>
        <v>-2.9000000000000341</v>
      </c>
      <c r="K106" s="276">
        <f t="shared" si="179"/>
        <v>-14500.000000000171</v>
      </c>
    </row>
    <row r="107" spans="1:11" s="301" customFormat="1" ht="15">
      <c r="A107" s="298">
        <v>43383</v>
      </c>
      <c r="B107" s="277" t="s">
        <v>152</v>
      </c>
      <c r="C107" s="277">
        <v>1200</v>
      </c>
      <c r="D107" s="277" t="s">
        <v>15</v>
      </c>
      <c r="E107" s="299">
        <v>1514</v>
      </c>
      <c r="F107" s="299">
        <v>1529.15</v>
      </c>
      <c r="G107" s="334"/>
      <c r="H107" s="273">
        <f t="shared" ref="H107" si="180">(IF(D107="SHORT",E107-F107,IF(D107="LONG",F107-E107)))*C107</f>
        <v>18180.000000000109</v>
      </c>
      <c r="I107" s="274"/>
      <c r="J107" s="275">
        <f t="shared" ref="J107" si="181">(H107+I107)/C107</f>
        <v>15.150000000000091</v>
      </c>
      <c r="K107" s="276">
        <f t="shared" ref="K107" si="182">SUM(H107:I107)</f>
        <v>18180.000000000109</v>
      </c>
    </row>
    <row r="108" spans="1:11" s="301" customFormat="1" ht="15">
      <c r="A108" s="298">
        <v>43382</v>
      </c>
      <c r="B108" s="277" t="s">
        <v>193</v>
      </c>
      <c r="C108" s="277">
        <v>1600</v>
      </c>
      <c r="D108" s="277" t="s">
        <v>13</v>
      </c>
      <c r="E108" s="299">
        <v>448</v>
      </c>
      <c r="F108" s="299">
        <v>443.5</v>
      </c>
      <c r="G108" s="334"/>
      <c r="H108" s="273">
        <f t="shared" ref="H108" si="183">(IF(D108="SHORT",E108-F108,IF(D108="LONG",F108-E108)))*C108</f>
        <v>7200</v>
      </c>
      <c r="I108" s="274"/>
      <c r="J108" s="275">
        <f t="shared" ref="J108" si="184">(H108+I108)/C108</f>
        <v>4.5</v>
      </c>
      <c r="K108" s="276">
        <f t="shared" ref="K108" si="185">SUM(H108:I108)</f>
        <v>7200</v>
      </c>
    </row>
    <row r="109" spans="1:11" s="301" customFormat="1" ht="15">
      <c r="A109" s="298">
        <v>43381</v>
      </c>
      <c r="B109" s="277" t="s">
        <v>234</v>
      </c>
      <c r="C109" s="277">
        <v>1000</v>
      </c>
      <c r="D109" s="277" t="s">
        <v>13</v>
      </c>
      <c r="E109" s="299">
        <v>2079.1999999999998</v>
      </c>
      <c r="F109" s="299">
        <v>2058.4</v>
      </c>
      <c r="G109" s="334"/>
      <c r="H109" s="273">
        <f t="shared" ref="H109" si="186">(IF(D109="SHORT",E109-F109,IF(D109="LONG",F109-E109)))*C109</f>
        <v>20799.999999999727</v>
      </c>
      <c r="I109" s="274"/>
      <c r="J109" s="275">
        <f t="shared" ref="J109" si="187">(H109+I109)/C109</f>
        <v>20.799999999999727</v>
      </c>
      <c r="K109" s="276">
        <f t="shared" ref="K109" si="188">SUM(H109:I109)</f>
        <v>20799.999999999727</v>
      </c>
    </row>
    <row r="110" spans="1:11" s="301" customFormat="1" ht="15">
      <c r="A110" s="298">
        <v>43378</v>
      </c>
      <c r="B110" s="277" t="s">
        <v>233</v>
      </c>
      <c r="C110" s="277">
        <v>1600</v>
      </c>
      <c r="D110" s="277" t="s">
        <v>13</v>
      </c>
      <c r="E110" s="299">
        <v>625.29999999999995</v>
      </c>
      <c r="F110" s="299">
        <v>619</v>
      </c>
      <c r="G110" s="334"/>
      <c r="H110" s="273">
        <f t="shared" ref="H110:H111" si="189">(IF(D110="SHORT",E110-F110,IF(D110="LONG",F110-E110)))*C110</f>
        <v>10079.999999999927</v>
      </c>
      <c r="I110" s="274"/>
      <c r="J110" s="275">
        <f t="shared" ref="J110:J111" si="190">(H110+I110)/C110</f>
        <v>6.2999999999999545</v>
      </c>
      <c r="K110" s="276">
        <f t="shared" ref="K110:K111" si="191">SUM(H110:I110)</f>
        <v>10079.999999999927</v>
      </c>
    </row>
    <row r="111" spans="1:11" s="301" customFormat="1" ht="15">
      <c r="A111" s="298">
        <v>43378</v>
      </c>
      <c r="B111" s="277" t="s">
        <v>232</v>
      </c>
      <c r="C111" s="277">
        <v>2500</v>
      </c>
      <c r="D111" s="277" t="s">
        <v>13</v>
      </c>
      <c r="E111" s="299">
        <v>483.35</v>
      </c>
      <c r="F111" s="299">
        <v>487.7</v>
      </c>
      <c r="G111" s="334"/>
      <c r="H111" s="273">
        <f t="shared" si="189"/>
        <v>-10874.999999999915</v>
      </c>
      <c r="I111" s="274"/>
      <c r="J111" s="275">
        <f t="shared" si="190"/>
        <v>-4.3499999999999659</v>
      </c>
      <c r="K111" s="276">
        <f t="shared" si="191"/>
        <v>-10874.999999999915</v>
      </c>
    </row>
    <row r="112" spans="1:11" s="297" customFormat="1" ht="15">
      <c r="A112" s="294">
        <v>43377</v>
      </c>
      <c r="B112" s="295" t="s">
        <v>188</v>
      </c>
      <c r="C112" s="295">
        <v>2000</v>
      </c>
      <c r="D112" s="295" t="s">
        <v>13</v>
      </c>
      <c r="E112" s="296">
        <v>519.9</v>
      </c>
      <c r="F112" s="296">
        <v>514.70000000000005</v>
      </c>
      <c r="G112" s="280">
        <v>508.25</v>
      </c>
      <c r="H112" s="281">
        <f t="shared" ref="H112" si="192">(IF(D112="SHORT",E112-F112,IF(D112="LONG",F112-E112)))*C112</f>
        <v>10399.999999999864</v>
      </c>
      <c r="I112" s="282">
        <f t="shared" ref="I112" si="193">(IF(D112="SHORT",IF(G112="",0,E112-G112),IF(D112="LONG",IF(G112="",0,G112-F112))))*C112</f>
        <v>23299.999999999956</v>
      </c>
      <c r="J112" s="283">
        <f t="shared" ref="J112" si="194">(H112+I112)/C112</f>
        <v>16.849999999999909</v>
      </c>
      <c r="K112" s="284">
        <f t="shared" ref="K112" si="195">SUM(H112:I112)</f>
        <v>33699.999999999818</v>
      </c>
    </row>
    <row r="113" spans="1:11" s="301" customFormat="1" ht="15">
      <c r="A113" s="298">
        <v>43376</v>
      </c>
      <c r="B113" s="277" t="s">
        <v>71</v>
      </c>
      <c r="C113" s="277">
        <v>9000</v>
      </c>
      <c r="D113" s="277" t="s">
        <v>15</v>
      </c>
      <c r="E113" s="299">
        <v>223.55</v>
      </c>
      <c r="F113" s="299">
        <v>225.5</v>
      </c>
      <c r="G113" s="334"/>
      <c r="H113" s="273">
        <f t="shared" ref="H113:H114" si="196">(IF(D113="SHORT",E113-F113,IF(D113="LONG",F113-E113)))*C113</f>
        <v>17549.999999999898</v>
      </c>
      <c r="I113" s="274"/>
      <c r="J113" s="275">
        <f t="shared" ref="J113:J114" si="197">(H113+I113)/C113</f>
        <v>1.9499999999999886</v>
      </c>
      <c r="K113" s="276">
        <f t="shared" ref="K113:K114" si="198">SUM(H113:I113)</f>
        <v>17549.999999999898</v>
      </c>
    </row>
    <row r="114" spans="1:11" s="297" customFormat="1" ht="15">
      <c r="A114" s="294">
        <v>43376</v>
      </c>
      <c r="B114" s="295" t="s">
        <v>231</v>
      </c>
      <c r="C114" s="295">
        <v>1600</v>
      </c>
      <c r="D114" s="295" t="s">
        <v>13</v>
      </c>
      <c r="E114" s="296">
        <v>499.6</v>
      </c>
      <c r="F114" s="296">
        <v>494.6</v>
      </c>
      <c r="G114" s="280">
        <v>488.6</v>
      </c>
      <c r="H114" s="281">
        <f t="shared" si="196"/>
        <v>8000</v>
      </c>
      <c r="I114" s="282">
        <f t="shared" ref="I114" si="199">(IF(D114="SHORT",IF(G114="",0,E114-G114),IF(D114="LONG",IF(G114="",0,G114-F114))))*C114</f>
        <v>17600</v>
      </c>
      <c r="J114" s="283">
        <f t="shared" si="197"/>
        <v>16</v>
      </c>
      <c r="K114" s="284">
        <f t="shared" si="198"/>
        <v>25600</v>
      </c>
    </row>
    <row r="115" spans="1:11" s="301" customFormat="1" ht="15">
      <c r="A115" s="298">
        <v>43374</v>
      </c>
      <c r="B115" s="277" t="s">
        <v>110</v>
      </c>
      <c r="C115" s="277">
        <v>5500</v>
      </c>
      <c r="D115" s="277" t="s">
        <v>13</v>
      </c>
      <c r="E115" s="299">
        <v>307.3</v>
      </c>
      <c r="F115" s="299">
        <v>304.25</v>
      </c>
      <c r="G115" s="334"/>
      <c r="H115" s="273">
        <f t="shared" ref="H115" si="200">(IF(D115="SHORT",E115-F115,IF(D115="LONG",F115-E115)))*C115</f>
        <v>16775.000000000062</v>
      </c>
      <c r="I115" s="274"/>
      <c r="J115" s="275">
        <f t="shared" ref="J115" si="201">(H115+I115)/C115</f>
        <v>3.0500000000000114</v>
      </c>
      <c r="K115" s="276">
        <f t="shared" ref="K115" si="202">SUM(H115:I115)</f>
        <v>16775.000000000062</v>
      </c>
    </row>
    <row r="116" spans="1:11" s="261" customFormat="1" ht="15.75">
      <c r="A116" s="340"/>
      <c r="B116" s="337"/>
      <c r="C116" s="337"/>
      <c r="D116" s="337"/>
      <c r="E116" s="337"/>
      <c r="F116" s="337"/>
      <c r="G116" s="337"/>
      <c r="H116" s="338"/>
      <c r="I116" s="339"/>
      <c r="J116" s="337"/>
      <c r="K116" s="337"/>
    </row>
    <row r="117" spans="1:11" s="301" customFormat="1" ht="15">
      <c r="A117" s="298">
        <v>43371</v>
      </c>
      <c r="B117" s="277" t="s">
        <v>91</v>
      </c>
      <c r="C117" s="277">
        <v>2400</v>
      </c>
      <c r="D117" s="277" t="s">
        <v>13</v>
      </c>
      <c r="E117" s="299">
        <v>727.95</v>
      </c>
      <c r="F117" s="299">
        <v>722.65</v>
      </c>
      <c r="G117" s="334"/>
      <c r="H117" s="273">
        <f t="shared" ref="H117:H118" si="203">(IF(D117="SHORT",E117-F117,IF(D117="LONG",F117-E117)))*C117</f>
        <v>12720.000000000164</v>
      </c>
      <c r="I117" s="274"/>
      <c r="J117" s="275">
        <f t="shared" ref="J117:J118" si="204">(H117+I117)/C117</f>
        <v>5.3000000000000682</v>
      </c>
      <c r="K117" s="276">
        <f t="shared" ref="K117:K118" si="205">SUM(H117:I117)</f>
        <v>12720.000000000164</v>
      </c>
    </row>
    <row r="118" spans="1:11" s="301" customFormat="1" ht="15">
      <c r="A118" s="298">
        <v>43371</v>
      </c>
      <c r="B118" s="277" t="s">
        <v>152</v>
      </c>
      <c r="C118" s="277">
        <v>1200</v>
      </c>
      <c r="D118" s="277" t="s">
        <v>13</v>
      </c>
      <c r="E118" s="299">
        <v>1621.95</v>
      </c>
      <c r="F118" s="299">
        <v>1626.5</v>
      </c>
      <c r="G118" s="334"/>
      <c r="H118" s="273">
        <f t="shared" si="203"/>
        <v>-5459.9999999999454</v>
      </c>
      <c r="I118" s="274"/>
      <c r="J118" s="275">
        <f t="shared" si="204"/>
        <v>-4.5499999999999545</v>
      </c>
      <c r="K118" s="276">
        <f t="shared" si="205"/>
        <v>-5459.9999999999454</v>
      </c>
    </row>
    <row r="119" spans="1:11" s="301" customFormat="1" ht="15">
      <c r="A119" s="298">
        <v>43370</v>
      </c>
      <c r="B119" s="277" t="s">
        <v>142</v>
      </c>
      <c r="C119" s="277">
        <v>3000</v>
      </c>
      <c r="D119" s="277" t="s">
        <v>13</v>
      </c>
      <c r="E119" s="299">
        <v>435.7</v>
      </c>
      <c r="F119" s="299">
        <v>439.65</v>
      </c>
      <c r="G119" s="334"/>
      <c r="H119" s="273">
        <f t="shared" ref="H119:H120" si="206">(IF(D119="SHORT",E119-F119,IF(D119="LONG",F119-E119)))*C119</f>
        <v>-11849.999999999965</v>
      </c>
      <c r="I119" s="274"/>
      <c r="J119" s="275">
        <f t="shared" ref="J119:J120" si="207">(H119+I119)/C119</f>
        <v>-3.9499999999999886</v>
      </c>
      <c r="K119" s="276">
        <f t="shared" ref="K119:K120" si="208">SUM(H119:I119)</f>
        <v>-11849.999999999965</v>
      </c>
    </row>
    <row r="120" spans="1:11" s="301" customFormat="1" ht="15">
      <c r="A120" s="298">
        <v>43370</v>
      </c>
      <c r="B120" s="277" t="s">
        <v>226</v>
      </c>
      <c r="C120" s="277">
        <v>1400</v>
      </c>
      <c r="D120" s="277" t="s">
        <v>13</v>
      </c>
      <c r="E120" s="299">
        <v>775.25</v>
      </c>
      <c r="F120" s="299">
        <v>767.45</v>
      </c>
      <c r="G120" s="334"/>
      <c r="H120" s="273">
        <f t="shared" si="206"/>
        <v>10919.999999999936</v>
      </c>
      <c r="I120" s="274"/>
      <c r="J120" s="275">
        <f t="shared" si="207"/>
        <v>7.7999999999999545</v>
      </c>
      <c r="K120" s="276">
        <f t="shared" si="208"/>
        <v>10919.999999999936</v>
      </c>
    </row>
    <row r="121" spans="1:11" s="301" customFormat="1" ht="15">
      <c r="A121" s="298">
        <v>43369</v>
      </c>
      <c r="B121" s="277" t="s">
        <v>202</v>
      </c>
      <c r="C121" s="277">
        <v>7000</v>
      </c>
      <c r="D121" s="277" t="s">
        <v>13</v>
      </c>
      <c r="E121" s="299">
        <v>243.1</v>
      </c>
      <c r="F121" s="299">
        <v>245.3</v>
      </c>
      <c r="G121" s="334"/>
      <c r="H121" s="273">
        <f t="shared" ref="H121:H123" si="209">(IF(D121="SHORT",E121-F121,IF(D121="LONG",F121-E121)))*C121</f>
        <v>-15400.00000000012</v>
      </c>
      <c r="I121" s="274"/>
      <c r="J121" s="275">
        <f t="shared" ref="J121:J123" si="210">(H121+I121)/C121</f>
        <v>-2.2000000000000171</v>
      </c>
      <c r="K121" s="276">
        <f t="shared" ref="K121:K123" si="211">SUM(H121:I121)</f>
        <v>-15400.00000000012</v>
      </c>
    </row>
    <row r="122" spans="1:11" s="301" customFormat="1" ht="15">
      <c r="A122" s="298">
        <v>43369</v>
      </c>
      <c r="B122" s="277" t="s">
        <v>225</v>
      </c>
      <c r="C122" s="277">
        <v>14000</v>
      </c>
      <c r="D122" s="277" t="s">
        <v>13</v>
      </c>
      <c r="E122" s="299">
        <v>78.099999999999994</v>
      </c>
      <c r="F122" s="299">
        <v>77.3</v>
      </c>
      <c r="G122" s="334"/>
      <c r="H122" s="273">
        <f t="shared" si="209"/>
        <v>11199.99999999996</v>
      </c>
      <c r="I122" s="274"/>
      <c r="J122" s="275">
        <f t="shared" si="210"/>
        <v>0.79999999999999716</v>
      </c>
      <c r="K122" s="276">
        <f t="shared" si="211"/>
        <v>11199.99999999996</v>
      </c>
    </row>
    <row r="123" spans="1:11" s="301" customFormat="1" ht="15">
      <c r="A123" s="298">
        <v>43369</v>
      </c>
      <c r="B123" s="277" t="s">
        <v>198</v>
      </c>
      <c r="C123" s="277">
        <v>6000</v>
      </c>
      <c r="D123" s="277" t="s">
        <v>13</v>
      </c>
      <c r="E123" s="299">
        <v>183</v>
      </c>
      <c r="F123" s="299">
        <v>181.2</v>
      </c>
      <c r="G123" s="334"/>
      <c r="H123" s="273">
        <f t="shared" si="209"/>
        <v>10800.000000000069</v>
      </c>
      <c r="I123" s="274"/>
      <c r="J123" s="275">
        <f t="shared" si="210"/>
        <v>1.8000000000000116</v>
      </c>
      <c r="K123" s="276">
        <f t="shared" si="211"/>
        <v>10800.000000000069</v>
      </c>
    </row>
    <row r="124" spans="1:11" s="301" customFormat="1" ht="15">
      <c r="A124" s="298">
        <v>43368</v>
      </c>
      <c r="B124" s="277" t="s">
        <v>103</v>
      </c>
      <c r="C124" s="277">
        <v>1500</v>
      </c>
      <c r="D124" s="277" t="s">
        <v>13</v>
      </c>
      <c r="E124" s="299">
        <v>1315.95</v>
      </c>
      <c r="F124" s="299">
        <v>1327.8</v>
      </c>
      <c r="G124" s="334"/>
      <c r="H124" s="273">
        <f t="shared" ref="H124:H131" si="212">(IF(D124="SHORT",E124-F124,IF(D124="LONG",F124-E124)))*C124</f>
        <v>-17774.999999999862</v>
      </c>
      <c r="I124" s="274"/>
      <c r="J124" s="275">
        <f t="shared" ref="J124:J131" si="213">(H124+I124)/C124</f>
        <v>-11.849999999999907</v>
      </c>
      <c r="K124" s="276">
        <f t="shared" ref="K124:K131" si="214">SUM(H124:I124)</f>
        <v>-17774.999999999862</v>
      </c>
    </row>
    <row r="125" spans="1:11" s="301" customFormat="1" ht="15">
      <c r="A125" s="298">
        <v>43367</v>
      </c>
      <c r="B125" s="277" t="s">
        <v>99</v>
      </c>
      <c r="C125" s="277">
        <v>2600</v>
      </c>
      <c r="D125" s="277" t="s">
        <v>13</v>
      </c>
      <c r="E125" s="299">
        <v>448.85</v>
      </c>
      <c r="F125" s="299">
        <v>444.35</v>
      </c>
      <c r="G125" s="334"/>
      <c r="H125" s="273">
        <f t="shared" si="212"/>
        <v>11700</v>
      </c>
      <c r="I125" s="274"/>
      <c r="J125" s="275">
        <f t="shared" si="213"/>
        <v>4.5</v>
      </c>
      <c r="K125" s="276">
        <f t="shared" si="214"/>
        <v>11700</v>
      </c>
    </row>
    <row r="126" spans="1:11" s="301" customFormat="1" ht="15">
      <c r="A126" s="298">
        <v>43360</v>
      </c>
      <c r="B126" s="277" t="s">
        <v>228</v>
      </c>
      <c r="C126" s="277">
        <v>12000</v>
      </c>
      <c r="D126" s="277" t="s">
        <v>15</v>
      </c>
      <c r="E126" s="299">
        <v>115.2</v>
      </c>
      <c r="F126" s="299">
        <v>116</v>
      </c>
      <c r="G126" s="335"/>
      <c r="H126" s="273">
        <f t="shared" ref="H126:H129" si="215">(IF(D126="SHORT",E126-F126,IF(D126="LONG",F126-E126)))*C126</f>
        <v>9599.9999999999654</v>
      </c>
      <c r="I126" s="274"/>
      <c r="J126" s="275">
        <f t="shared" ref="J126:J129" si="216">(H126+I126)/C126</f>
        <v>0.79999999999999716</v>
      </c>
      <c r="K126" s="276">
        <f t="shared" ref="K126:K129" si="217">SUM(H126:I126)</f>
        <v>9599.9999999999654</v>
      </c>
    </row>
    <row r="127" spans="1:11" s="301" customFormat="1" ht="15">
      <c r="A127" s="298">
        <v>43360</v>
      </c>
      <c r="B127" s="277" t="s">
        <v>165</v>
      </c>
      <c r="C127" s="277">
        <v>12000</v>
      </c>
      <c r="D127" s="277" t="s">
        <v>15</v>
      </c>
      <c r="E127" s="299">
        <v>86</v>
      </c>
      <c r="F127" s="299">
        <v>84.8</v>
      </c>
      <c r="G127" s="335"/>
      <c r="H127" s="273">
        <f t="shared" si="215"/>
        <v>-14400.000000000035</v>
      </c>
      <c r="I127" s="274"/>
      <c r="J127" s="275">
        <f t="shared" si="216"/>
        <v>-1.2000000000000028</v>
      </c>
      <c r="K127" s="276">
        <f t="shared" si="217"/>
        <v>-14400.000000000035</v>
      </c>
    </row>
    <row r="128" spans="1:11" s="301" customFormat="1" ht="15">
      <c r="A128" s="298">
        <v>43357</v>
      </c>
      <c r="B128" s="277" t="s">
        <v>142</v>
      </c>
      <c r="C128" s="277">
        <v>3000</v>
      </c>
      <c r="D128" s="277" t="s">
        <v>15</v>
      </c>
      <c r="E128" s="299">
        <v>472</v>
      </c>
      <c r="F128" s="299">
        <v>475</v>
      </c>
      <c r="G128" s="335"/>
      <c r="H128" s="273">
        <f t="shared" si="215"/>
        <v>9000</v>
      </c>
      <c r="I128" s="274"/>
      <c r="J128" s="275">
        <f t="shared" si="216"/>
        <v>3</v>
      </c>
      <c r="K128" s="276">
        <f t="shared" si="217"/>
        <v>9000</v>
      </c>
    </row>
    <row r="129" spans="1:11" s="297" customFormat="1" ht="15">
      <c r="A129" s="294">
        <v>43355</v>
      </c>
      <c r="B129" s="295" t="s">
        <v>227</v>
      </c>
      <c r="C129" s="295">
        <v>1600</v>
      </c>
      <c r="D129" s="295" t="s">
        <v>15</v>
      </c>
      <c r="E129" s="296">
        <v>1270</v>
      </c>
      <c r="F129" s="296">
        <v>1278</v>
      </c>
      <c r="G129" s="280">
        <v>1288</v>
      </c>
      <c r="H129" s="281">
        <f t="shared" si="215"/>
        <v>12800</v>
      </c>
      <c r="I129" s="282">
        <f t="shared" ref="I129" si="218">(IF(D129="SHORT",IF(G129="",0,E129-G129),IF(D129="LONG",IF(G129="",0,G129-F129))))*C129</f>
        <v>16000</v>
      </c>
      <c r="J129" s="283">
        <f t="shared" si="216"/>
        <v>18</v>
      </c>
      <c r="K129" s="284">
        <f t="shared" si="217"/>
        <v>28800</v>
      </c>
    </row>
    <row r="130" spans="1:11" s="297" customFormat="1" ht="15">
      <c r="A130" s="294">
        <v>43354</v>
      </c>
      <c r="B130" s="295" t="s">
        <v>224</v>
      </c>
      <c r="C130" s="295">
        <v>1500</v>
      </c>
      <c r="D130" s="295" t="s">
        <v>13</v>
      </c>
      <c r="E130" s="296">
        <v>1368.8</v>
      </c>
      <c r="F130" s="296">
        <v>1355.15</v>
      </c>
      <c r="G130" s="280">
        <v>1338.15</v>
      </c>
      <c r="H130" s="281">
        <f t="shared" si="212"/>
        <v>20474.999999999796</v>
      </c>
      <c r="I130" s="282">
        <f t="shared" ref="I130" si="219">(IF(D130="SHORT",IF(G130="",0,E130-G130),IF(D130="LONG",IF(G130="",0,G130-F130))))*C130</f>
        <v>45974.999999999796</v>
      </c>
      <c r="J130" s="283">
        <f t="shared" si="213"/>
        <v>44.299999999999727</v>
      </c>
      <c r="K130" s="284">
        <f t="shared" si="214"/>
        <v>66449.999999999593</v>
      </c>
    </row>
    <row r="131" spans="1:11" s="301" customFormat="1" ht="15">
      <c r="A131" s="298">
        <v>43353</v>
      </c>
      <c r="B131" s="277" t="s">
        <v>229</v>
      </c>
      <c r="C131" s="277">
        <v>1600</v>
      </c>
      <c r="D131" s="277" t="s">
        <v>15</v>
      </c>
      <c r="E131" s="299">
        <v>1416.15</v>
      </c>
      <c r="F131" s="299">
        <v>1423.5</v>
      </c>
      <c r="G131" s="336"/>
      <c r="H131" s="273">
        <f t="shared" si="212"/>
        <v>11759.999999999854</v>
      </c>
      <c r="I131" s="274"/>
      <c r="J131" s="275">
        <f t="shared" si="213"/>
        <v>7.3499999999999091</v>
      </c>
      <c r="K131" s="276">
        <f t="shared" si="214"/>
        <v>11759.999999999854</v>
      </c>
    </row>
    <row r="132" spans="1:11" s="297" customFormat="1" ht="15">
      <c r="A132" s="294">
        <v>43350</v>
      </c>
      <c r="B132" s="295" t="s">
        <v>193</v>
      </c>
      <c r="C132" s="295">
        <v>1600</v>
      </c>
      <c r="D132" s="295" t="s">
        <v>15</v>
      </c>
      <c r="E132" s="296">
        <v>607.75</v>
      </c>
      <c r="F132" s="296">
        <v>613.79999999999995</v>
      </c>
      <c r="G132" s="280">
        <v>621.5</v>
      </c>
      <c r="H132" s="281">
        <f t="shared" ref="H132" si="220">(IF(D132="SHORT",E132-F132,IF(D132="LONG",F132-E132)))*C132</f>
        <v>9679.9999999999272</v>
      </c>
      <c r="I132" s="282">
        <f t="shared" ref="I132" si="221">(IF(D132="SHORT",IF(G132="",0,E132-G132),IF(D132="LONG",IF(G132="",0,G132-F132))))*C132</f>
        <v>12320.000000000073</v>
      </c>
      <c r="J132" s="283">
        <f t="shared" ref="J132" si="222">(H132+I132)/C132</f>
        <v>13.75</v>
      </c>
      <c r="K132" s="284">
        <f t="shared" ref="K132" si="223">SUM(H132:I132)</f>
        <v>22000</v>
      </c>
    </row>
    <row r="133" spans="1:11" s="297" customFormat="1" ht="15">
      <c r="A133" s="294">
        <v>43349</v>
      </c>
      <c r="B133" s="295" t="s">
        <v>139</v>
      </c>
      <c r="C133" s="295">
        <v>8000</v>
      </c>
      <c r="D133" s="295" t="s">
        <v>15</v>
      </c>
      <c r="E133" s="296">
        <v>164.5</v>
      </c>
      <c r="F133" s="296">
        <v>166.15</v>
      </c>
      <c r="G133" s="280">
        <v>168.25</v>
      </c>
      <c r="H133" s="281">
        <f t="shared" ref="H133:H134" si="224">(IF(D133="SHORT",E133-F133,IF(D133="LONG",F133-E133)))*C133</f>
        <v>13200.000000000045</v>
      </c>
      <c r="I133" s="282">
        <f t="shared" ref="I133" si="225">(IF(D133="SHORT",IF(G133="",0,E133-G133),IF(D133="LONG",IF(G133="",0,G133-F133))))*C133</f>
        <v>16799.999999999956</v>
      </c>
      <c r="J133" s="283">
        <f t="shared" ref="J133:J134" si="226">(H133+I133)/C133</f>
        <v>3.75</v>
      </c>
      <c r="K133" s="284">
        <f t="shared" ref="K133:K134" si="227">SUM(H133:I133)</f>
        <v>30000</v>
      </c>
    </row>
    <row r="134" spans="1:11" s="301" customFormat="1" ht="15">
      <c r="A134" s="298">
        <v>43349</v>
      </c>
      <c r="B134" s="277" t="s">
        <v>131</v>
      </c>
      <c r="C134" s="277">
        <v>1200</v>
      </c>
      <c r="D134" s="277" t="s">
        <v>15</v>
      </c>
      <c r="E134" s="299">
        <v>889.65</v>
      </c>
      <c r="F134" s="299">
        <v>898.5</v>
      </c>
      <c r="G134" s="333"/>
      <c r="H134" s="273">
        <f t="shared" si="224"/>
        <v>10620.000000000027</v>
      </c>
      <c r="I134" s="274"/>
      <c r="J134" s="275">
        <f t="shared" si="226"/>
        <v>8.8500000000000227</v>
      </c>
      <c r="K134" s="276">
        <f t="shared" si="227"/>
        <v>10620.000000000027</v>
      </c>
    </row>
    <row r="135" spans="1:11" s="301" customFormat="1" ht="15">
      <c r="A135" s="298">
        <v>43348</v>
      </c>
      <c r="B135" s="277" t="s">
        <v>221</v>
      </c>
      <c r="C135" s="277">
        <v>2200</v>
      </c>
      <c r="D135" s="277" t="s">
        <v>13</v>
      </c>
      <c r="E135" s="299">
        <v>1035</v>
      </c>
      <c r="F135" s="299">
        <v>1024.6500000000001</v>
      </c>
      <c r="G135" s="328"/>
      <c r="H135" s="273">
        <f t="shared" ref="H135:H138" si="228">(IF(D135="SHORT",E135-F135,IF(D135="LONG",F135-E135)))*C135</f>
        <v>22769.9999999998</v>
      </c>
      <c r="I135" s="274"/>
      <c r="J135" s="275">
        <f t="shared" ref="J135:J138" si="229">(H135+I135)/C135</f>
        <v>10.349999999999909</v>
      </c>
      <c r="K135" s="276">
        <f t="shared" ref="K135:K138" si="230">SUM(H135:I135)</f>
        <v>22769.9999999998</v>
      </c>
    </row>
    <row r="136" spans="1:11" s="301" customFormat="1" ht="15">
      <c r="A136" s="298">
        <v>43348</v>
      </c>
      <c r="B136" s="277" t="s">
        <v>220</v>
      </c>
      <c r="C136" s="277">
        <v>2600</v>
      </c>
      <c r="D136" s="277" t="s">
        <v>13</v>
      </c>
      <c r="E136" s="299">
        <v>449.2</v>
      </c>
      <c r="F136" s="299">
        <v>444.7</v>
      </c>
      <c r="G136" s="328"/>
      <c r="H136" s="273">
        <f t="shared" si="228"/>
        <v>11700</v>
      </c>
      <c r="I136" s="274"/>
      <c r="J136" s="275">
        <f t="shared" si="229"/>
        <v>4.5</v>
      </c>
      <c r="K136" s="276">
        <f t="shared" si="230"/>
        <v>11700</v>
      </c>
    </row>
    <row r="137" spans="1:11" s="301" customFormat="1" ht="15">
      <c r="A137" s="298">
        <v>43348</v>
      </c>
      <c r="B137" s="277" t="s">
        <v>219</v>
      </c>
      <c r="C137" s="277">
        <v>3000</v>
      </c>
      <c r="D137" s="277" t="s">
        <v>13</v>
      </c>
      <c r="E137" s="299">
        <v>428.3</v>
      </c>
      <c r="F137" s="299">
        <v>432.15</v>
      </c>
      <c r="G137" s="328"/>
      <c r="H137" s="273">
        <f t="shared" si="228"/>
        <v>-11549.999999999898</v>
      </c>
      <c r="I137" s="274"/>
      <c r="J137" s="275">
        <f t="shared" si="229"/>
        <v>-3.8499999999999659</v>
      </c>
      <c r="K137" s="276">
        <f t="shared" si="230"/>
        <v>-11549.999999999898</v>
      </c>
    </row>
    <row r="138" spans="1:11" s="297" customFormat="1" ht="15">
      <c r="A138" s="294">
        <v>43347</v>
      </c>
      <c r="B138" s="295" t="s">
        <v>222</v>
      </c>
      <c r="C138" s="295">
        <v>3000</v>
      </c>
      <c r="D138" s="295" t="s">
        <v>13</v>
      </c>
      <c r="E138" s="296">
        <v>448.6</v>
      </c>
      <c r="F138" s="296">
        <v>445.1</v>
      </c>
      <c r="G138" s="280">
        <v>439.5</v>
      </c>
      <c r="H138" s="281">
        <f t="shared" si="228"/>
        <v>10500</v>
      </c>
      <c r="I138" s="282">
        <f t="shared" ref="I138" si="231">(IF(D138="SHORT",IF(G138="",0,E138-G138),IF(D138="LONG",IF(G138="",0,G138-F138))))*C138</f>
        <v>27300.000000000069</v>
      </c>
      <c r="J138" s="283">
        <f t="shared" si="229"/>
        <v>12.600000000000025</v>
      </c>
      <c r="K138" s="284">
        <f t="shared" si="230"/>
        <v>37800.000000000073</v>
      </c>
    </row>
    <row r="139" spans="1:11" s="301" customFormat="1" ht="15">
      <c r="A139" s="298">
        <v>43347</v>
      </c>
      <c r="B139" s="277" t="s">
        <v>96</v>
      </c>
      <c r="C139" s="277">
        <v>8000</v>
      </c>
      <c r="D139" s="277" t="s">
        <v>13</v>
      </c>
      <c r="E139" s="299">
        <v>193.1</v>
      </c>
      <c r="F139" s="299">
        <v>191.15</v>
      </c>
      <c r="G139" s="328"/>
      <c r="H139" s="273">
        <f t="shared" ref="H139" si="232">(IF(D139="SHORT",E139-F139,IF(D139="LONG",F139-E139)))*C139</f>
        <v>15599.999999999909</v>
      </c>
      <c r="I139" s="274"/>
      <c r="J139" s="275">
        <f t="shared" ref="J139" si="233">(H139+I139)/C139</f>
        <v>1.9499999999999886</v>
      </c>
      <c r="K139" s="276">
        <f t="shared" ref="K139" si="234">SUM(H139:I139)</f>
        <v>15599.999999999909</v>
      </c>
    </row>
    <row r="140" spans="1:11" s="301" customFormat="1" ht="15">
      <c r="A140" s="298">
        <v>43346</v>
      </c>
      <c r="B140" s="277" t="s">
        <v>158</v>
      </c>
      <c r="C140" s="277">
        <v>5334</v>
      </c>
      <c r="D140" s="277" t="s">
        <v>15</v>
      </c>
      <c r="E140" s="299">
        <v>373.85</v>
      </c>
      <c r="F140" s="299">
        <v>370.1</v>
      </c>
      <c r="G140" s="328"/>
      <c r="H140" s="273">
        <f t="shared" ref="H140:H141" si="235">(IF(D140="SHORT",E140-F140,IF(D140="LONG",F140-E140)))*C140</f>
        <v>-20002.5</v>
      </c>
      <c r="I140" s="274"/>
      <c r="J140" s="275">
        <f t="shared" ref="J140:J141" si="236">(H140+I140)/C140</f>
        <v>-3.75</v>
      </c>
      <c r="K140" s="276">
        <f t="shared" ref="K140:K141" si="237">SUM(H140:I140)</f>
        <v>-20002.5</v>
      </c>
    </row>
    <row r="141" spans="1:11" s="301" customFormat="1" ht="15">
      <c r="A141" s="298">
        <v>43346</v>
      </c>
      <c r="B141" s="277" t="s">
        <v>193</v>
      </c>
      <c r="C141" s="277">
        <v>1600</v>
      </c>
      <c r="D141" s="277" t="s">
        <v>15</v>
      </c>
      <c r="E141" s="299">
        <v>655.7</v>
      </c>
      <c r="F141" s="299">
        <v>662.25</v>
      </c>
      <c r="G141" s="328"/>
      <c r="H141" s="273">
        <f t="shared" si="235"/>
        <v>10479.999999999927</v>
      </c>
      <c r="I141" s="274"/>
      <c r="J141" s="275">
        <f t="shared" si="236"/>
        <v>6.5499999999999545</v>
      </c>
      <c r="K141" s="276">
        <f t="shared" si="237"/>
        <v>10479.999999999927</v>
      </c>
    </row>
    <row r="142" spans="1:11" s="261" customFormat="1" ht="15.75">
      <c r="A142" s="332"/>
      <c r="B142" s="329"/>
      <c r="C142" s="329"/>
      <c r="D142" s="329"/>
      <c r="E142" s="329"/>
      <c r="F142" s="329"/>
      <c r="G142" s="329"/>
      <c r="H142" s="330"/>
      <c r="I142" s="331"/>
      <c r="J142" s="329"/>
      <c r="K142" s="329"/>
    </row>
    <row r="143" spans="1:11" s="301" customFormat="1" ht="15">
      <c r="A143" s="298">
        <v>43343</v>
      </c>
      <c r="B143" s="277" t="s">
        <v>169</v>
      </c>
      <c r="C143" s="277">
        <v>3200</v>
      </c>
      <c r="D143" s="277" t="s">
        <v>13</v>
      </c>
      <c r="E143" s="299">
        <v>355.8</v>
      </c>
      <c r="F143" s="299">
        <v>352.25</v>
      </c>
      <c r="G143" s="328"/>
      <c r="H143" s="273">
        <f t="shared" ref="H143" si="238">(IF(D143="SHORT",E143-F143,IF(D143="LONG",F143-E143)))*C143</f>
        <v>11360.000000000036</v>
      </c>
      <c r="I143" s="274"/>
      <c r="J143" s="275">
        <f t="shared" ref="J143" si="239">(H143+I143)/C143</f>
        <v>3.5500000000000114</v>
      </c>
      <c r="K143" s="276">
        <f t="shared" ref="K143" si="240">SUM(H143:I143)</f>
        <v>11360.000000000036</v>
      </c>
    </row>
    <row r="144" spans="1:11" s="297" customFormat="1" ht="15">
      <c r="A144" s="294">
        <v>43342</v>
      </c>
      <c r="B144" s="295" t="s">
        <v>218</v>
      </c>
      <c r="C144" s="295">
        <v>4800</v>
      </c>
      <c r="D144" s="295" t="s">
        <v>15</v>
      </c>
      <c r="E144" s="296">
        <v>296.95</v>
      </c>
      <c r="F144" s="296">
        <v>303.7</v>
      </c>
      <c r="G144" s="280"/>
      <c r="H144" s="281">
        <f t="shared" ref="H144:H145" si="241">(IF(D144="SHORT",E144-F144,IF(D144="LONG",F144-E144)))*C144</f>
        <v>32400</v>
      </c>
      <c r="I144" s="282"/>
      <c r="J144" s="283">
        <f t="shared" ref="J144:J145" si="242">(H144+I144)/C144</f>
        <v>6.75</v>
      </c>
      <c r="K144" s="284">
        <f t="shared" ref="K144:K145" si="243">SUM(H144:I144)</f>
        <v>32400</v>
      </c>
    </row>
    <row r="145" spans="1:11" s="301" customFormat="1" ht="15">
      <c r="A145" s="298">
        <v>43342</v>
      </c>
      <c r="B145" s="277" t="s">
        <v>217</v>
      </c>
      <c r="C145" s="277">
        <v>3000</v>
      </c>
      <c r="D145" s="277" t="s">
        <v>15</v>
      </c>
      <c r="E145" s="299">
        <v>311.2</v>
      </c>
      <c r="F145" s="299">
        <v>314.3</v>
      </c>
      <c r="G145" s="328"/>
      <c r="H145" s="273">
        <f t="shared" si="241"/>
        <v>9300.0000000000691</v>
      </c>
      <c r="I145" s="274"/>
      <c r="J145" s="275">
        <f t="shared" si="242"/>
        <v>3.1000000000000232</v>
      </c>
      <c r="K145" s="276">
        <f t="shared" si="243"/>
        <v>9300.0000000000691</v>
      </c>
    </row>
    <row r="146" spans="1:11" s="297" customFormat="1" ht="15">
      <c r="A146" s="294">
        <v>43341</v>
      </c>
      <c r="B146" s="295" t="s">
        <v>154</v>
      </c>
      <c r="C146" s="295">
        <v>12000</v>
      </c>
      <c r="D146" s="295" t="s">
        <v>15</v>
      </c>
      <c r="E146" s="296">
        <v>93.55</v>
      </c>
      <c r="F146" s="296">
        <v>94.5</v>
      </c>
      <c r="G146" s="280">
        <v>95.7</v>
      </c>
      <c r="H146" s="281">
        <f t="shared" ref="H146:H147" si="244">(IF(D146="SHORT",E146-F146,IF(D146="LONG",F146-E146)))*C146</f>
        <v>11400.000000000035</v>
      </c>
      <c r="I146" s="282">
        <f t="shared" ref="I146" si="245">(IF(D146="SHORT",IF(G146="",0,E146-G146),IF(D146="LONG",IF(G146="",0,G146-F146))))*C146</f>
        <v>14400.000000000035</v>
      </c>
      <c r="J146" s="283">
        <f t="shared" ref="J146:J147" si="246">(H146+I146)/C146</f>
        <v>2.1500000000000057</v>
      </c>
      <c r="K146" s="284">
        <f t="shared" ref="K146:K147" si="247">SUM(H146:I146)</f>
        <v>25800.000000000069</v>
      </c>
    </row>
    <row r="147" spans="1:11" s="301" customFormat="1" ht="15">
      <c r="A147" s="298">
        <v>43341</v>
      </c>
      <c r="B147" s="277" t="s">
        <v>197</v>
      </c>
      <c r="C147" s="277">
        <v>2500</v>
      </c>
      <c r="D147" s="277" t="s">
        <v>15</v>
      </c>
      <c r="E147" s="299">
        <v>637.6</v>
      </c>
      <c r="F147" s="299">
        <v>641.25</v>
      </c>
      <c r="G147" s="328"/>
      <c r="H147" s="273">
        <f t="shared" si="244"/>
        <v>9124.9999999999436</v>
      </c>
      <c r="I147" s="274"/>
      <c r="J147" s="275">
        <f t="shared" si="246"/>
        <v>3.6499999999999773</v>
      </c>
      <c r="K147" s="276">
        <f t="shared" si="247"/>
        <v>9124.9999999999436</v>
      </c>
    </row>
    <row r="148" spans="1:11" s="301" customFormat="1" ht="15">
      <c r="A148" s="298">
        <v>43340</v>
      </c>
      <c r="B148" s="277" t="s">
        <v>110</v>
      </c>
      <c r="C148" s="277">
        <v>5500</v>
      </c>
      <c r="D148" s="277" t="s">
        <v>13</v>
      </c>
      <c r="E148" s="299">
        <v>337.85</v>
      </c>
      <c r="F148" s="299">
        <v>341.25</v>
      </c>
      <c r="G148" s="327"/>
      <c r="H148" s="273">
        <f t="shared" ref="H148" si="248">(IF(D148="SHORT",E148-F148,IF(D148="LONG",F148-E148)))*C148</f>
        <v>-18699.999999999876</v>
      </c>
      <c r="I148" s="274"/>
      <c r="J148" s="275">
        <f t="shared" ref="J148" si="249">(H148+I148)/C148</f>
        <v>-3.3999999999999777</v>
      </c>
      <c r="K148" s="276">
        <f t="shared" ref="K148" si="250">SUM(H148:I148)</f>
        <v>-18699.999999999876</v>
      </c>
    </row>
    <row r="149" spans="1:11" s="301" customFormat="1" ht="15">
      <c r="A149" s="298">
        <v>43340</v>
      </c>
      <c r="B149" s="277" t="s">
        <v>14</v>
      </c>
      <c r="C149" s="277">
        <v>2000</v>
      </c>
      <c r="D149" s="277" t="s">
        <v>15</v>
      </c>
      <c r="E149" s="299">
        <v>776</v>
      </c>
      <c r="F149" s="299">
        <v>783.75</v>
      </c>
      <c r="G149" s="327"/>
      <c r="H149" s="273">
        <f t="shared" ref="H149" si="251">(IF(D149="SHORT",E149-F149,IF(D149="LONG",F149-E149)))*C149</f>
        <v>15500</v>
      </c>
      <c r="I149" s="274"/>
      <c r="J149" s="275">
        <f t="shared" ref="J149" si="252">(H149+I149)/C149</f>
        <v>7.75</v>
      </c>
      <c r="K149" s="276">
        <f t="shared" ref="K149" si="253">SUM(H149:I149)</f>
        <v>15500</v>
      </c>
    </row>
    <row r="150" spans="1:11" s="301" customFormat="1" ht="15">
      <c r="A150" s="298">
        <v>43336</v>
      </c>
      <c r="B150" s="277" t="s">
        <v>127</v>
      </c>
      <c r="C150" s="277">
        <v>1000</v>
      </c>
      <c r="D150" s="277" t="s">
        <v>15</v>
      </c>
      <c r="E150" s="299">
        <v>1543.75</v>
      </c>
      <c r="F150" s="299">
        <v>1528.3</v>
      </c>
      <c r="G150" s="327"/>
      <c r="H150" s="273">
        <f t="shared" ref="H150" si="254">(IF(D150="SHORT",E150-F150,IF(D150="LONG",F150-E150)))*C150</f>
        <v>-15450.000000000045</v>
      </c>
      <c r="I150" s="274"/>
      <c r="J150" s="275">
        <f t="shared" ref="J150" si="255">(H150+I150)/C150</f>
        <v>-15.450000000000045</v>
      </c>
      <c r="K150" s="276">
        <f t="shared" ref="K150" si="256">SUM(H150:I150)</f>
        <v>-15450.000000000045</v>
      </c>
    </row>
    <row r="151" spans="1:11" s="301" customFormat="1" ht="15">
      <c r="A151" s="298">
        <v>43335</v>
      </c>
      <c r="B151" s="277" t="s">
        <v>216</v>
      </c>
      <c r="C151" s="277">
        <v>7000</v>
      </c>
      <c r="D151" s="277" t="s">
        <v>13</v>
      </c>
      <c r="E151" s="299">
        <v>125.1</v>
      </c>
      <c r="F151" s="299">
        <v>123.85</v>
      </c>
      <c r="G151" s="327"/>
      <c r="H151" s="273">
        <f t="shared" ref="H151" si="257">(IF(D151="SHORT",E151-F151,IF(D151="LONG",F151-E151)))*C151</f>
        <v>8750</v>
      </c>
      <c r="I151" s="274"/>
      <c r="J151" s="275">
        <f t="shared" ref="J151" si="258">(H151+I151)/C151</f>
        <v>1.25</v>
      </c>
      <c r="K151" s="276">
        <f t="shared" ref="K151" si="259">SUM(H151:I151)</f>
        <v>8750</v>
      </c>
    </row>
    <row r="152" spans="1:11" s="301" customFormat="1" ht="15">
      <c r="A152" s="298">
        <v>43333</v>
      </c>
      <c r="B152" s="277" t="s">
        <v>162</v>
      </c>
      <c r="C152" s="277">
        <v>6000</v>
      </c>
      <c r="D152" s="277" t="s">
        <v>15</v>
      </c>
      <c r="E152" s="299">
        <v>341.45</v>
      </c>
      <c r="F152" s="299">
        <v>344.8</v>
      </c>
      <c r="G152" s="327"/>
      <c r="H152" s="273">
        <f t="shared" ref="H152:H153" si="260">(IF(D152="SHORT",E152-F152,IF(D152="LONG",F152-E152)))*C152</f>
        <v>20100.000000000138</v>
      </c>
      <c r="I152" s="274"/>
      <c r="J152" s="275">
        <f t="shared" ref="J152:J153" si="261">(H152+I152)/C152</f>
        <v>3.3500000000000232</v>
      </c>
      <c r="K152" s="276">
        <f t="shared" ref="K152:K153" si="262">SUM(H152:I152)</f>
        <v>20100.000000000138</v>
      </c>
    </row>
    <row r="153" spans="1:11" s="301" customFormat="1" ht="15">
      <c r="A153" s="298">
        <v>43333</v>
      </c>
      <c r="B153" s="277" t="s">
        <v>150</v>
      </c>
      <c r="C153" s="277">
        <v>12000</v>
      </c>
      <c r="D153" s="277" t="s">
        <v>13</v>
      </c>
      <c r="E153" s="299">
        <v>112.4</v>
      </c>
      <c r="F153" s="299">
        <v>113.45</v>
      </c>
      <c r="G153" s="327"/>
      <c r="H153" s="273">
        <f t="shared" si="260"/>
        <v>-12599.999999999965</v>
      </c>
      <c r="I153" s="274"/>
      <c r="J153" s="275">
        <f t="shared" si="261"/>
        <v>-1.0499999999999972</v>
      </c>
      <c r="K153" s="276">
        <f t="shared" si="262"/>
        <v>-12599.999999999965</v>
      </c>
    </row>
    <row r="154" spans="1:11" s="297" customFormat="1" ht="15">
      <c r="A154" s="294">
        <v>43332</v>
      </c>
      <c r="B154" s="295" t="s">
        <v>145</v>
      </c>
      <c r="C154" s="295">
        <v>7000</v>
      </c>
      <c r="D154" s="295" t="s">
        <v>15</v>
      </c>
      <c r="E154" s="296">
        <v>116.65</v>
      </c>
      <c r="F154" s="296">
        <v>117.8</v>
      </c>
      <c r="G154" s="280">
        <v>119.3</v>
      </c>
      <c r="H154" s="281">
        <f t="shared" ref="H154" si="263">(IF(D154="SHORT",E154-F154,IF(D154="LONG",F154-E154)))*C154</f>
        <v>8049.99999999994</v>
      </c>
      <c r="I154" s="282">
        <f t="shared" ref="I154" si="264">(IF(D154="SHORT",IF(G154="",0,E154-G154),IF(D154="LONG",IF(G154="",0,G154-F154))))*C154</f>
        <v>10500</v>
      </c>
      <c r="J154" s="283">
        <f t="shared" ref="J154" si="265">(H154+I154)/C154</f>
        <v>2.6499999999999915</v>
      </c>
      <c r="K154" s="284">
        <f t="shared" ref="K154" si="266">SUM(H154:I154)</f>
        <v>18549.999999999942</v>
      </c>
    </row>
    <row r="155" spans="1:11" s="301" customFormat="1" ht="15">
      <c r="A155" s="298">
        <v>43329</v>
      </c>
      <c r="B155" s="277" t="s">
        <v>130</v>
      </c>
      <c r="C155" s="277">
        <v>1500</v>
      </c>
      <c r="D155" s="277" t="s">
        <v>15</v>
      </c>
      <c r="E155" s="299">
        <v>702.4</v>
      </c>
      <c r="F155" s="299">
        <v>709.45</v>
      </c>
      <c r="G155" s="326"/>
      <c r="H155" s="273">
        <f t="shared" ref="H155:H156" si="267">(IF(D155="SHORT",E155-F155,IF(D155="LONG",F155-E155)))*C155</f>
        <v>10575.000000000102</v>
      </c>
      <c r="I155" s="274"/>
      <c r="J155" s="275">
        <f t="shared" ref="J155:J156" si="268">(H155+I155)/C155</f>
        <v>7.0500000000000682</v>
      </c>
      <c r="K155" s="276">
        <f t="shared" ref="K155:K156" si="269">SUM(H155:I155)</f>
        <v>10575.000000000102</v>
      </c>
    </row>
    <row r="156" spans="1:11" s="301" customFormat="1" ht="15">
      <c r="A156" s="298">
        <v>43329</v>
      </c>
      <c r="B156" s="277" t="s">
        <v>126</v>
      </c>
      <c r="C156" s="277">
        <v>8000</v>
      </c>
      <c r="D156" s="277" t="s">
        <v>15</v>
      </c>
      <c r="E156" s="299">
        <v>141.6</v>
      </c>
      <c r="F156" s="299">
        <v>143</v>
      </c>
      <c r="G156" s="326"/>
      <c r="H156" s="273">
        <f t="shared" si="267"/>
        <v>11200.000000000045</v>
      </c>
      <c r="I156" s="274"/>
      <c r="J156" s="275">
        <f t="shared" si="268"/>
        <v>1.4000000000000057</v>
      </c>
      <c r="K156" s="276">
        <f t="shared" si="269"/>
        <v>11200.000000000045</v>
      </c>
    </row>
    <row r="157" spans="1:11" s="301" customFormat="1" ht="15">
      <c r="A157" s="298">
        <v>43328</v>
      </c>
      <c r="B157" s="277" t="s">
        <v>215</v>
      </c>
      <c r="C157" s="277">
        <v>2600</v>
      </c>
      <c r="D157" s="277" t="s">
        <v>13</v>
      </c>
      <c r="E157" s="299">
        <v>409</v>
      </c>
      <c r="F157" s="299">
        <v>404.95</v>
      </c>
      <c r="G157" s="326"/>
      <c r="H157" s="273">
        <f t="shared" ref="H157:H160" si="270">(IF(D157="SHORT",E157-F157,IF(D157="LONG",F157-E157)))*C157</f>
        <v>10530.000000000029</v>
      </c>
      <c r="I157" s="274"/>
      <c r="J157" s="275">
        <f t="shared" ref="J157:J160" si="271">(H157+I157)/C157</f>
        <v>4.0500000000000114</v>
      </c>
      <c r="K157" s="276">
        <f t="shared" ref="K157:K160" si="272">SUM(H157:I157)</f>
        <v>10530.000000000029</v>
      </c>
    </row>
    <row r="158" spans="1:11" s="301" customFormat="1" ht="15">
      <c r="A158" s="298">
        <v>43328</v>
      </c>
      <c r="B158" s="277" t="s">
        <v>25</v>
      </c>
      <c r="C158" s="277">
        <v>12000</v>
      </c>
      <c r="D158" s="277" t="s">
        <v>15</v>
      </c>
      <c r="E158" s="299">
        <v>86.35</v>
      </c>
      <c r="F158" s="299">
        <v>87.2</v>
      </c>
      <c r="G158" s="326"/>
      <c r="H158" s="273">
        <f t="shared" si="270"/>
        <v>10200.000000000102</v>
      </c>
      <c r="I158" s="274"/>
      <c r="J158" s="275">
        <f t="shared" si="271"/>
        <v>0.85000000000000853</v>
      </c>
      <c r="K158" s="276">
        <f t="shared" si="272"/>
        <v>10200.000000000102</v>
      </c>
    </row>
    <row r="159" spans="1:11" s="301" customFormat="1" ht="15">
      <c r="A159" s="298">
        <v>43326</v>
      </c>
      <c r="B159" s="277" t="s">
        <v>214</v>
      </c>
      <c r="C159" s="277">
        <v>600</v>
      </c>
      <c r="D159" s="277" t="s">
        <v>15</v>
      </c>
      <c r="E159" s="299">
        <v>2574.8000000000002</v>
      </c>
      <c r="F159" s="299">
        <v>2600.5</v>
      </c>
      <c r="G159" s="326"/>
      <c r="H159" s="273">
        <f t="shared" si="270"/>
        <v>15419.999999999891</v>
      </c>
      <c r="I159" s="274"/>
      <c r="J159" s="275">
        <f t="shared" si="271"/>
        <v>25.699999999999818</v>
      </c>
      <c r="K159" s="276">
        <f t="shared" si="272"/>
        <v>15419.999999999891</v>
      </c>
    </row>
    <row r="160" spans="1:11" s="301" customFormat="1" ht="15">
      <c r="A160" s="298">
        <v>43325</v>
      </c>
      <c r="B160" s="277" t="s">
        <v>213</v>
      </c>
      <c r="C160" s="277">
        <v>3400</v>
      </c>
      <c r="D160" s="277" t="s">
        <v>15</v>
      </c>
      <c r="E160" s="299">
        <v>371</v>
      </c>
      <c r="F160" s="299">
        <v>374.9</v>
      </c>
      <c r="G160" s="326"/>
      <c r="H160" s="273">
        <f t="shared" si="270"/>
        <v>13259.999999999924</v>
      </c>
      <c r="I160" s="274"/>
      <c r="J160" s="275">
        <f t="shared" si="271"/>
        <v>3.8999999999999777</v>
      </c>
      <c r="K160" s="276">
        <f t="shared" si="272"/>
        <v>13259.999999999924</v>
      </c>
    </row>
    <row r="161" spans="1:11" s="301" customFormat="1" ht="15">
      <c r="A161" s="298">
        <v>43322</v>
      </c>
      <c r="B161" s="277" t="s">
        <v>71</v>
      </c>
      <c r="C161" s="277">
        <v>9000</v>
      </c>
      <c r="D161" s="277" t="s">
        <v>13</v>
      </c>
      <c r="E161" s="299">
        <v>292.5</v>
      </c>
      <c r="F161" s="299">
        <v>289.55</v>
      </c>
      <c r="G161" s="318"/>
      <c r="H161" s="273">
        <f t="shared" ref="H161" si="273">(IF(D161="SHORT",E161-F161,IF(D161="LONG",F161-E161)))*C161</f>
        <v>26549.999999999898</v>
      </c>
      <c r="I161" s="274"/>
      <c r="J161" s="275">
        <f t="shared" ref="J161" si="274">(H161+I161)/C161</f>
        <v>2.9499999999999886</v>
      </c>
      <c r="K161" s="276">
        <f t="shared" ref="K161" si="275">SUM(H161:I161)</f>
        <v>26549.999999999898</v>
      </c>
    </row>
    <row r="162" spans="1:11" s="301" customFormat="1" ht="15">
      <c r="A162" s="298">
        <v>43321</v>
      </c>
      <c r="B162" s="277" t="s">
        <v>194</v>
      </c>
      <c r="C162" s="277">
        <v>1600</v>
      </c>
      <c r="D162" s="277" t="s">
        <v>15</v>
      </c>
      <c r="E162" s="299">
        <v>1257</v>
      </c>
      <c r="F162" s="299">
        <v>1269.5</v>
      </c>
      <c r="G162" s="318"/>
      <c r="H162" s="273">
        <f t="shared" ref="H162:H163" si="276">(IF(D162="SHORT",E162-F162,IF(D162="LONG",F162-E162)))*C162</f>
        <v>20000</v>
      </c>
      <c r="I162" s="274"/>
      <c r="J162" s="275">
        <f t="shared" ref="J162:J163" si="277">(H162+I162)/C162</f>
        <v>12.5</v>
      </c>
      <c r="K162" s="276">
        <f t="shared" ref="K162:K163" si="278">SUM(H162:I162)</f>
        <v>20000</v>
      </c>
    </row>
    <row r="163" spans="1:11" s="301" customFormat="1" ht="15">
      <c r="A163" s="298">
        <v>43321</v>
      </c>
      <c r="B163" s="277" t="s">
        <v>145</v>
      </c>
      <c r="C163" s="277">
        <v>7000</v>
      </c>
      <c r="D163" s="277" t="s">
        <v>15</v>
      </c>
      <c r="E163" s="299">
        <v>118.85</v>
      </c>
      <c r="F163" s="299">
        <v>120</v>
      </c>
      <c r="G163" s="318"/>
      <c r="H163" s="273">
        <f t="shared" si="276"/>
        <v>8050.00000000004</v>
      </c>
      <c r="I163" s="274"/>
      <c r="J163" s="275">
        <f t="shared" si="277"/>
        <v>1.1500000000000057</v>
      </c>
      <c r="K163" s="276">
        <f t="shared" si="278"/>
        <v>8050.00000000004</v>
      </c>
    </row>
    <row r="164" spans="1:11" s="301" customFormat="1" ht="15">
      <c r="A164" s="298">
        <v>43320</v>
      </c>
      <c r="B164" s="277" t="s">
        <v>185</v>
      </c>
      <c r="C164" s="277">
        <v>2000</v>
      </c>
      <c r="D164" s="277" t="s">
        <v>15</v>
      </c>
      <c r="E164" s="299">
        <v>674.9</v>
      </c>
      <c r="F164" s="299">
        <v>680.95</v>
      </c>
      <c r="G164" s="318"/>
      <c r="H164" s="273">
        <f t="shared" ref="H164:H165" si="279">(IF(D164="SHORT",E164-F164,IF(D164="LONG",F164-E164)))*C164</f>
        <v>12100.000000000136</v>
      </c>
      <c r="I164" s="274"/>
      <c r="J164" s="275">
        <f t="shared" ref="J164:J165" si="280">(H164+I164)/C164</f>
        <v>6.0500000000000682</v>
      </c>
      <c r="K164" s="276">
        <f t="shared" ref="K164:K165" si="281">SUM(H164:I164)</f>
        <v>12100.000000000136</v>
      </c>
    </row>
    <row r="165" spans="1:11" s="301" customFormat="1" ht="15">
      <c r="A165" s="298">
        <v>43320</v>
      </c>
      <c r="B165" s="277" t="s">
        <v>203</v>
      </c>
      <c r="C165" s="277">
        <v>3500</v>
      </c>
      <c r="D165" s="277" t="s">
        <v>15</v>
      </c>
      <c r="E165" s="299">
        <v>383.7</v>
      </c>
      <c r="F165" s="299">
        <v>385.75</v>
      </c>
      <c r="G165" s="318"/>
      <c r="H165" s="273">
        <f t="shared" si="279"/>
        <v>7175.00000000004</v>
      </c>
      <c r="I165" s="274"/>
      <c r="J165" s="275">
        <f t="shared" si="280"/>
        <v>2.0500000000000114</v>
      </c>
      <c r="K165" s="276">
        <f t="shared" si="281"/>
        <v>7175.00000000004</v>
      </c>
    </row>
    <row r="166" spans="1:11" s="301" customFormat="1" ht="15">
      <c r="A166" s="298">
        <v>43319</v>
      </c>
      <c r="B166" s="277" t="s">
        <v>203</v>
      </c>
      <c r="C166" s="277">
        <v>3500</v>
      </c>
      <c r="D166" s="277" t="s">
        <v>15</v>
      </c>
      <c r="E166" s="299">
        <v>382.05</v>
      </c>
      <c r="F166" s="299">
        <v>385.8</v>
      </c>
      <c r="G166" s="318"/>
      <c r="H166" s="273">
        <f t="shared" ref="H166:H167" si="282">(IF(D166="SHORT",E166-F166,IF(D166="LONG",F166-E166)))*C166</f>
        <v>13125</v>
      </c>
      <c r="I166" s="274"/>
      <c r="J166" s="275">
        <f t="shared" ref="J166:J167" si="283">(H166+I166)/C166</f>
        <v>3.75</v>
      </c>
      <c r="K166" s="276">
        <f t="shared" ref="K166:K167" si="284">SUM(H166:I166)</f>
        <v>13125</v>
      </c>
    </row>
    <row r="167" spans="1:11" s="301" customFormat="1" ht="15">
      <c r="A167" s="298">
        <v>43318</v>
      </c>
      <c r="B167" s="277" t="s">
        <v>99</v>
      </c>
      <c r="C167" s="277">
        <v>2600</v>
      </c>
      <c r="D167" s="277" t="s">
        <v>15</v>
      </c>
      <c r="E167" s="299">
        <v>526.6</v>
      </c>
      <c r="F167" s="299">
        <v>531.85</v>
      </c>
      <c r="G167" s="318"/>
      <c r="H167" s="273">
        <f t="shared" si="282"/>
        <v>13650</v>
      </c>
      <c r="I167" s="274"/>
      <c r="J167" s="275">
        <f t="shared" si="283"/>
        <v>5.25</v>
      </c>
      <c r="K167" s="276">
        <f t="shared" si="284"/>
        <v>13650</v>
      </c>
    </row>
    <row r="168" spans="1:11" s="301" customFormat="1" ht="15">
      <c r="A168" s="298">
        <v>43315</v>
      </c>
      <c r="B168" s="277" t="s">
        <v>191</v>
      </c>
      <c r="C168" s="277">
        <v>2400</v>
      </c>
      <c r="D168" s="277" t="s">
        <v>15</v>
      </c>
      <c r="E168" s="299">
        <v>961</v>
      </c>
      <c r="F168" s="299">
        <v>963</v>
      </c>
      <c r="G168" s="318"/>
      <c r="H168" s="273">
        <f t="shared" ref="H168:H170" si="285">(IF(D168="SHORT",E168-F168,IF(D168="LONG",F168-E168)))*C168</f>
        <v>4800</v>
      </c>
      <c r="I168" s="274"/>
      <c r="J168" s="275">
        <f t="shared" ref="J168:J170" si="286">(H168+I168)/C168</f>
        <v>2</v>
      </c>
      <c r="K168" s="276">
        <f t="shared" ref="K168:K170" si="287">SUM(H168:I168)</f>
        <v>4800</v>
      </c>
    </row>
    <row r="169" spans="1:11" s="301" customFormat="1" ht="15">
      <c r="A169" s="298">
        <v>43315</v>
      </c>
      <c r="B169" s="277" t="s">
        <v>182</v>
      </c>
      <c r="C169" s="277">
        <v>2400</v>
      </c>
      <c r="D169" s="277" t="s">
        <v>15</v>
      </c>
      <c r="E169" s="299">
        <v>318</v>
      </c>
      <c r="F169" s="299">
        <v>314.8</v>
      </c>
      <c r="G169" s="318"/>
      <c r="H169" s="273">
        <f t="shared" si="285"/>
        <v>-7679.9999999999727</v>
      </c>
      <c r="I169" s="274"/>
      <c r="J169" s="275">
        <f t="shared" si="286"/>
        <v>-3.1999999999999886</v>
      </c>
      <c r="K169" s="276">
        <f t="shared" si="287"/>
        <v>-7679.9999999999727</v>
      </c>
    </row>
    <row r="170" spans="1:11" s="301" customFormat="1" ht="15">
      <c r="A170" s="298">
        <v>43315</v>
      </c>
      <c r="B170" s="277" t="s">
        <v>183</v>
      </c>
      <c r="C170" s="277">
        <v>2200</v>
      </c>
      <c r="D170" s="277" t="s">
        <v>15</v>
      </c>
      <c r="E170" s="299">
        <v>911.9</v>
      </c>
      <c r="F170" s="299">
        <v>908</v>
      </c>
      <c r="G170" s="318"/>
      <c r="H170" s="273">
        <f t="shared" si="285"/>
        <v>-8579.9999999999491</v>
      </c>
      <c r="I170" s="274"/>
      <c r="J170" s="275">
        <f t="shared" si="286"/>
        <v>-3.8999999999999768</v>
      </c>
      <c r="K170" s="276">
        <f t="shared" si="287"/>
        <v>-8579.9999999999491</v>
      </c>
    </row>
    <row r="171" spans="1:11" s="301" customFormat="1" ht="15">
      <c r="A171" s="298">
        <v>43314</v>
      </c>
      <c r="B171" s="277" t="s">
        <v>138</v>
      </c>
      <c r="C171" s="277">
        <v>5000</v>
      </c>
      <c r="D171" s="277" t="s">
        <v>15</v>
      </c>
      <c r="E171" s="299">
        <v>401</v>
      </c>
      <c r="F171" s="299">
        <v>405</v>
      </c>
      <c r="G171" s="318"/>
      <c r="H171" s="273">
        <f t="shared" ref="H171:H172" si="288">(IF(D171="SHORT",E171-F171,IF(D171="LONG",F171-E171)))*C171</f>
        <v>20000</v>
      </c>
      <c r="I171" s="274"/>
      <c r="J171" s="275">
        <f t="shared" ref="J171:J172" si="289">(H171+I171)/C171</f>
        <v>4</v>
      </c>
      <c r="K171" s="276">
        <f t="shared" ref="K171:K172" si="290">SUM(H171:I171)</f>
        <v>20000</v>
      </c>
    </row>
    <row r="172" spans="1:11" s="301" customFormat="1" ht="15">
      <c r="A172" s="298">
        <v>43314</v>
      </c>
      <c r="B172" s="277" t="s">
        <v>68</v>
      </c>
      <c r="C172" s="277">
        <v>8000</v>
      </c>
      <c r="D172" s="277" t="s">
        <v>13</v>
      </c>
      <c r="E172" s="299">
        <v>117.75</v>
      </c>
      <c r="F172" s="299">
        <v>116.55</v>
      </c>
      <c r="G172" s="318"/>
      <c r="H172" s="273">
        <f t="shared" si="288"/>
        <v>9600.0000000000218</v>
      </c>
      <c r="I172" s="274"/>
      <c r="J172" s="275">
        <f t="shared" si="289"/>
        <v>1.2000000000000026</v>
      </c>
      <c r="K172" s="276">
        <f t="shared" si="290"/>
        <v>9600.0000000000218</v>
      </c>
    </row>
    <row r="173" spans="1:11" s="301" customFormat="1" ht="15">
      <c r="A173" s="298">
        <v>43313</v>
      </c>
      <c r="B173" s="277" t="s">
        <v>152</v>
      </c>
      <c r="C173" s="277">
        <v>1200</v>
      </c>
      <c r="D173" s="277" t="s">
        <v>13</v>
      </c>
      <c r="E173" s="299">
        <v>1730.8</v>
      </c>
      <c r="F173" s="299">
        <v>1723</v>
      </c>
      <c r="G173" s="318"/>
      <c r="H173" s="273">
        <f t="shared" ref="H173:H174" si="291">(IF(D173="SHORT",E173-F173,IF(D173="LONG",F173-E173)))*C173</f>
        <v>9359.9999999999454</v>
      </c>
      <c r="I173" s="274"/>
      <c r="J173" s="275">
        <f t="shared" ref="J173:J174" si="292">(H173+I173)/C173</f>
        <v>7.7999999999999545</v>
      </c>
      <c r="K173" s="276">
        <f t="shared" ref="K173:K174" si="293">SUM(H173:I173)</f>
        <v>9359.9999999999454</v>
      </c>
    </row>
    <row r="174" spans="1:11" s="301" customFormat="1" ht="15">
      <c r="A174" s="298">
        <v>43313</v>
      </c>
      <c r="B174" s="277" t="s">
        <v>174</v>
      </c>
      <c r="C174" s="277">
        <v>800</v>
      </c>
      <c r="D174" s="277" t="s">
        <v>13</v>
      </c>
      <c r="E174" s="299">
        <v>1545.25</v>
      </c>
      <c r="F174" s="299">
        <v>1532.1</v>
      </c>
      <c r="G174" s="318"/>
      <c r="H174" s="273">
        <f t="shared" si="291"/>
        <v>10520.000000000073</v>
      </c>
      <c r="I174" s="274"/>
      <c r="J174" s="275">
        <f t="shared" si="292"/>
        <v>13.150000000000091</v>
      </c>
      <c r="K174" s="276">
        <f t="shared" si="293"/>
        <v>10520.000000000073</v>
      </c>
    </row>
    <row r="175" spans="1:11" s="261" customFormat="1" ht="15.75">
      <c r="A175" s="322"/>
      <c r="B175" s="319"/>
      <c r="C175" s="319"/>
      <c r="D175" s="319"/>
      <c r="E175" s="319"/>
      <c r="F175" s="319"/>
      <c r="G175" s="319"/>
      <c r="H175" s="320"/>
      <c r="I175" s="321"/>
      <c r="J175" s="319"/>
      <c r="K175" s="319"/>
    </row>
    <row r="176" spans="1:11" s="301" customFormat="1" ht="15">
      <c r="A176" s="298">
        <v>43312</v>
      </c>
      <c r="B176" s="277" t="s">
        <v>196</v>
      </c>
      <c r="C176" s="277">
        <v>3200</v>
      </c>
      <c r="D176" s="277" t="s">
        <v>15</v>
      </c>
      <c r="E176" s="299">
        <v>320.95</v>
      </c>
      <c r="F176" s="299">
        <v>324.14999999999998</v>
      </c>
      <c r="G176" s="318"/>
      <c r="H176" s="273">
        <f t="shared" ref="H176" si="294">(IF(D176="SHORT",E176-F176,IF(D176="LONG",F176-E176)))*C176</f>
        <v>10239.999999999964</v>
      </c>
      <c r="I176" s="274"/>
      <c r="J176" s="275">
        <f t="shared" ref="J176" si="295">(H176+I176)/C176</f>
        <v>3.1999999999999886</v>
      </c>
      <c r="K176" s="276">
        <f t="shared" ref="K176" si="296">SUM(H176:I176)</f>
        <v>10239.999999999964</v>
      </c>
    </row>
    <row r="177" spans="1:11" s="301" customFormat="1" ht="15">
      <c r="A177" s="298">
        <v>43311</v>
      </c>
      <c r="B177" s="277" t="s">
        <v>146</v>
      </c>
      <c r="C177" s="277">
        <v>4400</v>
      </c>
      <c r="D177" s="277" t="s">
        <v>13</v>
      </c>
      <c r="E177" s="299">
        <v>263.39999999999998</v>
      </c>
      <c r="F177" s="299">
        <v>262</v>
      </c>
      <c r="G177" s="318"/>
      <c r="H177" s="273">
        <f t="shared" ref="H177" si="297">(IF(D177="SHORT",E177-F177,IF(D177="LONG",F177-E177)))*C177</f>
        <v>6159.9999999999</v>
      </c>
      <c r="I177" s="274"/>
      <c r="J177" s="275">
        <f t="shared" ref="J177" si="298">(H177+I177)/C177</f>
        <v>1.3999999999999773</v>
      </c>
      <c r="K177" s="276">
        <f t="shared" ref="K177" si="299">SUM(H177:I177)</f>
        <v>6159.9999999999</v>
      </c>
    </row>
    <row r="178" spans="1:11" s="301" customFormat="1" ht="15">
      <c r="A178" s="298">
        <v>43311</v>
      </c>
      <c r="B178" s="277" t="s">
        <v>152</v>
      </c>
      <c r="C178" s="277">
        <v>1200</v>
      </c>
      <c r="D178" s="277" t="s">
        <v>15</v>
      </c>
      <c r="E178" s="299">
        <v>1681.9</v>
      </c>
      <c r="F178" s="299">
        <v>1693.95</v>
      </c>
      <c r="G178" s="318"/>
      <c r="H178" s="273">
        <f t="shared" ref="H178" si="300">(IF(D178="SHORT",E178-F178,IF(D178="LONG",F178-E178)))*C178</f>
        <v>14459.999999999945</v>
      </c>
      <c r="I178" s="274"/>
      <c r="J178" s="275">
        <f t="shared" ref="J178" si="301">(H178+I178)/C178</f>
        <v>12.049999999999955</v>
      </c>
      <c r="K178" s="276">
        <f t="shared" ref="K178" si="302">SUM(H178:I178)</f>
        <v>14459.999999999945</v>
      </c>
    </row>
    <row r="179" spans="1:11" s="301" customFormat="1" ht="15">
      <c r="A179" s="298">
        <v>43308</v>
      </c>
      <c r="B179" s="277" t="s">
        <v>202</v>
      </c>
      <c r="C179" s="277">
        <v>7000</v>
      </c>
      <c r="D179" s="277" t="s">
        <v>15</v>
      </c>
      <c r="E179" s="299">
        <v>217.1</v>
      </c>
      <c r="F179" s="299">
        <v>214.9</v>
      </c>
      <c r="G179" s="318"/>
      <c r="H179" s="273">
        <f t="shared" ref="H179" si="303">(IF(D179="SHORT",E179-F179,IF(D179="LONG",F179-E179)))*C179</f>
        <v>-15399.99999999992</v>
      </c>
      <c r="I179" s="274"/>
      <c r="J179" s="275">
        <f t="shared" ref="J179" si="304">(H179+I179)/C179</f>
        <v>-2.1999999999999886</v>
      </c>
      <c r="K179" s="276">
        <f t="shared" ref="K179" si="305">SUM(H179:I179)</f>
        <v>-15399.99999999992</v>
      </c>
    </row>
    <row r="180" spans="1:11" s="297" customFormat="1" ht="15">
      <c r="A180" s="294">
        <v>43308</v>
      </c>
      <c r="B180" s="295" t="s">
        <v>201</v>
      </c>
      <c r="C180" s="295">
        <v>1400</v>
      </c>
      <c r="D180" s="295" t="s">
        <v>15</v>
      </c>
      <c r="E180" s="296">
        <v>1100</v>
      </c>
      <c r="F180" s="296">
        <v>1111</v>
      </c>
      <c r="G180" s="280">
        <v>1124.9000000000001</v>
      </c>
      <c r="H180" s="281">
        <f t="shared" ref="H180" si="306">(IF(D180="SHORT",E180-F180,IF(D180="LONG",F180-E180)))*C180</f>
        <v>15400</v>
      </c>
      <c r="I180" s="282">
        <f t="shared" ref="I180" si="307">(IF(D180="SHORT",IF(G180="",0,E180-G180),IF(D180="LONG",IF(G180="",0,G180-F180))))*C180</f>
        <v>19460.000000000127</v>
      </c>
      <c r="J180" s="283">
        <f t="shared" ref="J180" si="308">(H180+I180)/C180</f>
        <v>24.900000000000095</v>
      </c>
      <c r="K180" s="284">
        <f t="shared" ref="K180" si="309">SUM(H180:I180)</f>
        <v>34860.000000000131</v>
      </c>
    </row>
    <row r="181" spans="1:11" s="301" customFormat="1" ht="15">
      <c r="A181" s="298">
        <v>43307</v>
      </c>
      <c r="B181" s="277" t="s">
        <v>127</v>
      </c>
      <c r="C181" s="277">
        <v>1000</v>
      </c>
      <c r="D181" s="277" t="s">
        <v>15</v>
      </c>
      <c r="E181" s="299">
        <v>1407.5</v>
      </c>
      <c r="F181" s="299">
        <v>1421.55</v>
      </c>
      <c r="G181" s="317"/>
      <c r="H181" s="273">
        <f t="shared" ref="H181:H182" si="310">(IF(D181="SHORT",E181-F181,IF(D181="LONG",F181-E181)))*C181</f>
        <v>14049.999999999955</v>
      </c>
      <c r="I181" s="274"/>
      <c r="J181" s="275">
        <f t="shared" ref="J181:J182" si="311">(H181+I181)/C181</f>
        <v>14.049999999999955</v>
      </c>
      <c r="K181" s="276">
        <f t="shared" ref="K181:K182" si="312">SUM(H181:I181)</f>
        <v>14049.999999999955</v>
      </c>
    </row>
    <row r="182" spans="1:11" s="301" customFormat="1" ht="15">
      <c r="A182" s="298">
        <v>43307</v>
      </c>
      <c r="B182" s="277" t="s">
        <v>65</v>
      </c>
      <c r="C182" s="277">
        <v>2000</v>
      </c>
      <c r="D182" s="277" t="s">
        <v>15</v>
      </c>
      <c r="E182" s="299">
        <v>1119.3499999999999</v>
      </c>
      <c r="F182" s="299">
        <v>1108.1500000000001</v>
      </c>
      <c r="G182" s="317"/>
      <c r="H182" s="273">
        <f t="shared" si="310"/>
        <v>-22399.999999999636</v>
      </c>
      <c r="I182" s="274"/>
      <c r="J182" s="275">
        <f t="shared" si="311"/>
        <v>-11.199999999999818</v>
      </c>
      <c r="K182" s="276">
        <f t="shared" si="312"/>
        <v>-22399.999999999636</v>
      </c>
    </row>
    <row r="183" spans="1:11" s="297" customFormat="1" ht="15">
      <c r="A183" s="294">
        <v>43306</v>
      </c>
      <c r="B183" s="295" t="s">
        <v>200</v>
      </c>
      <c r="C183" s="295">
        <v>2000</v>
      </c>
      <c r="D183" s="295" t="s">
        <v>15</v>
      </c>
      <c r="E183" s="296">
        <v>432.5</v>
      </c>
      <c r="F183" s="296">
        <v>436.8</v>
      </c>
      <c r="G183" s="280">
        <v>442.3</v>
      </c>
      <c r="H183" s="281">
        <f t="shared" ref="H183" si="313">(IF(D183="SHORT",E183-F183,IF(D183="LONG",F183-E183)))*C183</f>
        <v>8600.0000000000218</v>
      </c>
      <c r="I183" s="282">
        <f t="shared" ref="I183" si="314">(IF(D183="SHORT",IF(G183="",0,E183-G183),IF(D183="LONG",IF(G183="",0,G183-F183))))*C183</f>
        <v>11000</v>
      </c>
      <c r="J183" s="283">
        <f t="shared" ref="J183" si="315">(H183+I183)/C183</f>
        <v>9.8000000000000114</v>
      </c>
      <c r="K183" s="284">
        <f t="shared" ref="K183" si="316">SUM(H183:I183)</f>
        <v>19600.000000000022</v>
      </c>
    </row>
    <row r="184" spans="1:11" s="301" customFormat="1" ht="15">
      <c r="A184" s="298">
        <v>43305</v>
      </c>
      <c r="B184" s="277" t="s">
        <v>199</v>
      </c>
      <c r="C184" s="277">
        <v>1400</v>
      </c>
      <c r="D184" s="277" t="s">
        <v>15</v>
      </c>
      <c r="E184" s="299">
        <v>756.9</v>
      </c>
      <c r="F184" s="299">
        <v>763</v>
      </c>
      <c r="G184" s="317"/>
      <c r="H184" s="273">
        <f t="shared" ref="H184:H185" si="317">(IF(D184="SHORT",E184-F184,IF(D184="LONG",F184-E184)))*C184</f>
        <v>8540.0000000000327</v>
      </c>
      <c r="I184" s="274"/>
      <c r="J184" s="275">
        <f t="shared" ref="J184:J185" si="318">(H184+I184)/C184</f>
        <v>6.1000000000000236</v>
      </c>
      <c r="K184" s="276">
        <f t="shared" ref="K184:K185" si="319">SUM(H184:I184)</f>
        <v>8540.0000000000327</v>
      </c>
    </row>
    <row r="185" spans="1:11" s="297" customFormat="1" ht="15">
      <c r="A185" s="294">
        <v>43305</v>
      </c>
      <c r="B185" s="295" t="s">
        <v>156</v>
      </c>
      <c r="C185" s="295">
        <v>14000</v>
      </c>
      <c r="D185" s="295" t="s">
        <v>15</v>
      </c>
      <c r="E185" s="296">
        <v>53.15</v>
      </c>
      <c r="F185" s="296">
        <v>53.65</v>
      </c>
      <c r="G185" s="280">
        <v>54.35</v>
      </c>
      <c r="H185" s="281">
        <f t="shared" si="317"/>
        <v>7000</v>
      </c>
      <c r="I185" s="282">
        <f t="shared" ref="I185" si="320">(IF(D185="SHORT",IF(G185="",0,E185-G185),IF(D185="LONG",IF(G185="",0,G185-F185))))*C185</f>
        <v>9800.00000000004</v>
      </c>
      <c r="J185" s="283">
        <f t="shared" si="318"/>
        <v>1.2000000000000028</v>
      </c>
      <c r="K185" s="284">
        <f t="shared" si="319"/>
        <v>16800.00000000004</v>
      </c>
    </row>
    <row r="186" spans="1:11" s="301" customFormat="1" ht="15">
      <c r="A186" s="298">
        <v>43304</v>
      </c>
      <c r="B186" s="277" t="s">
        <v>171</v>
      </c>
      <c r="C186" s="277">
        <v>7500</v>
      </c>
      <c r="D186" s="277" t="s">
        <v>13</v>
      </c>
      <c r="E186" s="299">
        <v>157.4</v>
      </c>
      <c r="F186" s="299">
        <v>155.80000000000001</v>
      </c>
      <c r="G186" s="316"/>
      <c r="H186" s="273">
        <f t="shared" ref="H186:H187" si="321">(IF(D186="SHORT",E186-F186,IF(D186="LONG",F186-E186)))*C186</f>
        <v>11999.999999999958</v>
      </c>
      <c r="I186" s="274"/>
      <c r="J186" s="275">
        <f t="shared" ref="J186:J187" si="322">(H186+I186)/C186</f>
        <v>1.5999999999999943</v>
      </c>
      <c r="K186" s="276">
        <f t="shared" ref="K186:K187" si="323">SUM(H186:I186)</f>
        <v>11999.999999999958</v>
      </c>
    </row>
    <row r="187" spans="1:11" s="301" customFormat="1" ht="15">
      <c r="A187" s="298">
        <v>43304</v>
      </c>
      <c r="B187" s="277" t="s">
        <v>75</v>
      </c>
      <c r="C187" s="277">
        <v>4000</v>
      </c>
      <c r="D187" s="277" t="s">
        <v>15</v>
      </c>
      <c r="E187" s="299">
        <v>237.85</v>
      </c>
      <c r="F187" s="299">
        <v>235.45</v>
      </c>
      <c r="G187" s="316"/>
      <c r="H187" s="273">
        <f t="shared" si="321"/>
        <v>-9600.0000000000218</v>
      </c>
      <c r="I187" s="274"/>
      <c r="J187" s="275">
        <f t="shared" si="322"/>
        <v>-2.4000000000000052</v>
      </c>
      <c r="K187" s="276">
        <f t="shared" si="323"/>
        <v>-9600.0000000000218</v>
      </c>
    </row>
    <row r="188" spans="1:11" s="297" customFormat="1" ht="15">
      <c r="A188" s="294">
        <v>43301</v>
      </c>
      <c r="B188" s="295" t="s">
        <v>142</v>
      </c>
      <c r="C188" s="295">
        <v>3000</v>
      </c>
      <c r="D188" s="295" t="s">
        <v>15</v>
      </c>
      <c r="E188" s="296">
        <v>487.25</v>
      </c>
      <c r="F188" s="296">
        <v>492.1</v>
      </c>
      <c r="G188" s="280">
        <v>498.3</v>
      </c>
      <c r="H188" s="281">
        <f t="shared" ref="H188:H189" si="324">(IF(D188="SHORT",E188-F188,IF(D188="LONG",F188-E188)))*C188</f>
        <v>14550.000000000069</v>
      </c>
      <c r="I188" s="282">
        <f t="shared" ref="I188" si="325">(IF(D188="SHORT",IF(G188="",0,E188-G188),IF(D188="LONG",IF(G188="",0,G188-F188))))*C188</f>
        <v>18599.999999999967</v>
      </c>
      <c r="J188" s="283">
        <f t="shared" ref="J188:J189" si="326">(H188+I188)/C188</f>
        <v>11.050000000000011</v>
      </c>
      <c r="K188" s="284">
        <f t="shared" ref="K188:K189" si="327">SUM(H188:I188)</f>
        <v>33150.000000000036</v>
      </c>
    </row>
    <row r="189" spans="1:11" s="301" customFormat="1" ht="15">
      <c r="A189" s="298">
        <v>43300</v>
      </c>
      <c r="B189" s="277" t="s">
        <v>158</v>
      </c>
      <c r="C189" s="277">
        <v>5334</v>
      </c>
      <c r="D189" s="277" t="s">
        <v>15</v>
      </c>
      <c r="E189" s="299">
        <v>360.6</v>
      </c>
      <c r="F189" s="299">
        <v>362.5</v>
      </c>
      <c r="G189" s="316"/>
      <c r="H189" s="273">
        <f t="shared" si="324"/>
        <v>10134.599999999878</v>
      </c>
      <c r="I189" s="274"/>
      <c r="J189" s="275">
        <f t="shared" si="326"/>
        <v>1.8999999999999773</v>
      </c>
      <c r="K189" s="276">
        <f t="shared" si="327"/>
        <v>10134.599999999878</v>
      </c>
    </row>
    <row r="190" spans="1:11" s="297" customFormat="1" ht="15">
      <c r="A190" s="294">
        <v>43300</v>
      </c>
      <c r="B190" s="295" t="s">
        <v>191</v>
      </c>
      <c r="C190" s="295">
        <v>2400</v>
      </c>
      <c r="D190" s="295" t="s">
        <v>13</v>
      </c>
      <c r="E190" s="296">
        <v>976.8</v>
      </c>
      <c r="F190" s="296">
        <v>967.05</v>
      </c>
      <c r="G190" s="280">
        <v>950</v>
      </c>
      <c r="H190" s="281">
        <f t="shared" ref="H190" si="328">(IF(D190="SHORT",E190-F190,IF(D190="LONG",F190-E190)))*C190</f>
        <v>23400</v>
      </c>
      <c r="I190" s="282">
        <f t="shared" ref="I190" si="329">(IF(D190="SHORT",IF(G190="",0,E190-G190),IF(D190="LONG",IF(G190="",0,G190-F190))))*C190</f>
        <v>64319.999999999891</v>
      </c>
      <c r="J190" s="283">
        <f t="shared" ref="J190" si="330">(H190+I190)/C190</f>
        <v>36.549999999999955</v>
      </c>
      <c r="K190" s="284">
        <f t="shared" ref="K190" si="331">SUM(H190:I190)</f>
        <v>87719.999999999884</v>
      </c>
    </row>
    <row r="191" spans="1:11" s="297" customFormat="1" ht="15">
      <c r="A191" s="294">
        <v>43299</v>
      </c>
      <c r="B191" s="295" t="s">
        <v>198</v>
      </c>
      <c r="C191" s="295">
        <v>6000</v>
      </c>
      <c r="D191" s="295" t="s">
        <v>13</v>
      </c>
      <c r="E191" s="296">
        <v>190.5</v>
      </c>
      <c r="F191" s="296">
        <v>188.55</v>
      </c>
      <c r="G191" s="280">
        <v>186.2</v>
      </c>
      <c r="H191" s="281">
        <f t="shared" ref="H191:H192" si="332">(IF(D191="SHORT",E191-F191,IF(D191="LONG",F191-E191)))*C191</f>
        <v>11699.999999999931</v>
      </c>
      <c r="I191" s="282">
        <f t="shared" ref="I191" si="333">(IF(D191="SHORT",IF(G191="",0,E191-G191),IF(D191="LONG",IF(G191="",0,G191-F191))))*C191</f>
        <v>25800.000000000069</v>
      </c>
      <c r="J191" s="283">
        <f t="shared" ref="J191:J192" si="334">(H191+I191)/C191</f>
        <v>6.25</v>
      </c>
      <c r="K191" s="284">
        <f t="shared" ref="K191:K192" si="335">SUM(H191:I191)</f>
        <v>37500</v>
      </c>
    </row>
    <row r="192" spans="1:11" s="301" customFormat="1" ht="15">
      <c r="A192" s="298">
        <v>43299</v>
      </c>
      <c r="B192" s="277" t="s">
        <v>142</v>
      </c>
      <c r="C192" s="277">
        <v>3000</v>
      </c>
      <c r="D192" s="277" t="s">
        <v>13</v>
      </c>
      <c r="E192" s="299">
        <v>500.25</v>
      </c>
      <c r="F192" s="299">
        <v>495.25</v>
      </c>
      <c r="G192" s="316"/>
      <c r="H192" s="273">
        <f t="shared" si="332"/>
        <v>15000</v>
      </c>
      <c r="I192" s="274"/>
      <c r="J192" s="275">
        <f t="shared" si="334"/>
        <v>5</v>
      </c>
      <c r="K192" s="276">
        <f t="shared" si="335"/>
        <v>15000</v>
      </c>
    </row>
    <row r="193" spans="1:11" s="301" customFormat="1" ht="15">
      <c r="A193" s="298">
        <v>43298</v>
      </c>
      <c r="B193" s="277" t="s">
        <v>164</v>
      </c>
      <c r="C193" s="277">
        <v>1000</v>
      </c>
      <c r="D193" s="277" t="s">
        <v>15</v>
      </c>
      <c r="E193" s="299">
        <v>2475</v>
      </c>
      <c r="F193" s="299">
        <v>2499.75</v>
      </c>
      <c r="G193" s="315"/>
      <c r="H193" s="273">
        <f t="shared" ref="H193:H194" si="336">(IF(D193="SHORT",E193-F193,IF(D193="LONG",F193-E193)))*C193</f>
        <v>24750</v>
      </c>
      <c r="I193" s="274"/>
      <c r="J193" s="275">
        <f t="shared" ref="J193:J194" si="337">(H193+I193)/C193</f>
        <v>24.75</v>
      </c>
      <c r="K193" s="276">
        <f t="shared" ref="K193:K194" si="338">SUM(H193:I193)</f>
        <v>24750</v>
      </c>
    </row>
    <row r="194" spans="1:11" s="301" customFormat="1" ht="15">
      <c r="A194" s="298">
        <v>43298</v>
      </c>
      <c r="B194" s="277" t="s">
        <v>40</v>
      </c>
      <c r="C194" s="277">
        <v>1000</v>
      </c>
      <c r="D194" s="277" t="s">
        <v>15</v>
      </c>
      <c r="E194" s="299">
        <v>797.6</v>
      </c>
      <c r="F194" s="299">
        <v>789.45</v>
      </c>
      <c r="G194" s="315"/>
      <c r="H194" s="273">
        <f t="shared" si="336"/>
        <v>-8149.9999999999773</v>
      </c>
      <c r="I194" s="274"/>
      <c r="J194" s="275">
        <f t="shared" si="337"/>
        <v>-8.1499999999999773</v>
      </c>
      <c r="K194" s="276">
        <f t="shared" si="338"/>
        <v>-8149.9999999999773</v>
      </c>
    </row>
    <row r="195" spans="1:11" s="301" customFormat="1" ht="15">
      <c r="A195" s="298">
        <v>43297</v>
      </c>
      <c r="B195" s="277" t="s">
        <v>185</v>
      </c>
      <c r="C195" s="277">
        <v>2000</v>
      </c>
      <c r="D195" s="277" t="s">
        <v>13</v>
      </c>
      <c r="E195" s="299">
        <v>564</v>
      </c>
      <c r="F195" s="299">
        <v>558.4</v>
      </c>
      <c r="G195" s="315"/>
      <c r="H195" s="273">
        <f t="shared" ref="H195" si="339">(IF(D195="SHORT",E195-F195,IF(D195="LONG",F195-E195)))*C195</f>
        <v>11200.000000000045</v>
      </c>
      <c r="I195" s="274"/>
      <c r="J195" s="275">
        <f t="shared" ref="J195" si="340">(H195+I195)/C195</f>
        <v>5.6000000000000227</v>
      </c>
      <c r="K195" s="276">
        <f t="shared" ref="K195" si="341">SUM(H195:I195)</f>
        <v>11200.000000000045</v>
      </c>
    </row>
    <row r="196" spans="1:11" s="301" customFormat="1" ht="15">
      <c r="A196" s="298">
        <v>43292</v>
      </c>
      <c r="B196" s="277" t="s">
        <v>171</v>
      </c>
      <c r="C196" s="277">
        <v>7500</v>
      </c>
      <c r="D196" s="277" t="s">
        <v>13</v>
      </c>
      <c r="E196" s="299">
        <v>158</v>
      </c>
      <c r="F196" s="299">
        <v>156.4</v>
      </c>
      <c r="G196" s="315"/>
      <c r="H196" s="273">
        <f t="shared" ref="H196" si="342">(IF(D196="SHORT",E196-F196,IF(D196="LONG",F196-E196)))*C196</f>
        <v>11999.999999999958</v>
      </c>
      <c r="I196" s="274"/>
      <c r="J196" s="275">
        <f t="shared" ref="J196" si="343">(H196+I196)/C196</f>
        <v>1.5999999999999943</v>
      </c>
      <c r="K196" s="276">
        <f t="shared" ref="K196" si="344">SUM(H196:I196)</f>
        <v>11999.999999999958</v>
      </c>
    </row>
    <row r="197" spans="1:11" s="301" customFormat="1" ht="15">
      <c r="A197" s="298">
        <v>43291</v>
      </c>
      <c r="B197" s="277" t="s">
        <v>142</v>
      </c>
      <c r="C197" s="277">
        <v>3000</v>
      </c>
      <c r="D197" s="277" t="s">
        <v>15</v>
      </c>
      <c r="E197" s="299">
        <v>486.15</v>
      </c>
      <c r="F197" s="299">
        <v>491</v>
      </c>
      <c r="G197" s="315"/>
      <c r="H197" s="273">
        <f t="shared" ref="H197:H198" si="345">(IF(D197="SHORT",E197-F197,IF(D197="LONG",F197-E197)))*C197</f>
        <v>14550.000000000069</v>
      </c>
      <c r="I197" s="274"/>
      <c r="J197" s="275">
        <f t="shared" ref="J197:J198" si="346">(H197+I197)/C197</f>
        <v>4.8500000000000227</v>
      </c>
      <c r="K197" s="276">
        <f t="shared" ref="K197:K198" si="347">SUM(H197:I197)</f>
        <v>14550.000000000069</v>
      </c>
    </row>
    <row r="198" spans="1:11" s="301" customFormat="1" ht="15">
      <c r="A198" s="298">
        <v>43291</v>
      </c>
      <c r="B198" s="277" t="s">
        <v>197</v>
      </c>
      <c r="C198" s="277">
        <v>2500</v>
      </c>
      <c r="D198" s="277" t="s">
        <v>15</v>
      </c>
      <c r="E198" s="299">
        <v>671.2</v>
      </c>
      <c r="F198" s="299">
        <v>677.9</v>
      </c>
      <c r="G198" s="315"/>
      <c r="H198" s="273">
        <f t="shared" si="345"/>
        <v>16749.999999999829</v>
      </c>
      <c r="I198" s="274"/>
      <c r="J198" s="275">
        <f t="shared" si="346"/>
        <v>6.6999999999999318</v>
      </c>
      <c r="K198" s="276">
        <f t="shared" si="347"/>
        <v>16749.999999999829</v>
      </c>
    </row>
    <row r="199" spans="1:11" s="301" customFormat="1" ht="15">
      <c r="A199" s="298">
        <v>43290</v>
      </c>
      <c r="B199" s="277" t="s">
        <v>196</v>
      </c>
      <c r="C199" s="277">
        <v>3200</v>
      </c>
      <c r="D199" s="277" t="s">
        <v>15</v>
      </c>
      <c r="E199" s="299">
        <v>303</v>
      </c>
      <c r="F199" s="299">
        <v>306</v>
      </c>
      <c r="G199" s="315"/>
      <c r="H199" s="273">
        <f t="shared" ref="H199" si="348">(IF(D199="SHORT",E199-F199,IF(D199="LONG",F199-E199)))*C199</f>
        <v>9600</v>
      </c>
      <c r="I199" s="274"/>
      <c r="J199" s="275">
        <f t="shared" ref="J199" si="349">(H199+I199)/C199</f>
        <v>3</v>
      </c>
      <c r="K199" s="276">
        <f t="shared" ref="K199" si="350">SUM(H199:I199)</f>
        <v>9600</v>
      </c>
    </row>
    <row r="200" spans="1:11" s="301" customFormat="1" ht="15">
      <c r="A200" s="298">
        <v>43290</v>
      </c>
      <c r="B200" s="277" t="s">
        <v>139</v>
      </c>
      <c r="C200" s="277">
        <v>8000</v>
      </c>
      <c r="D200" s="277" t="s">
        <v>15</v>
      </c>
      <c r="E200" s="299">
        <v>111.75</v>
      </c>
      <c r="F200" s="299">
        <v>112.85</v>
      </c>
      <c r="G200" s="315"/>
      <c r="H200" s="273">
        <f t="shared" ref="H200" si="351">(IF(D200="SHORT",E200-F200,IF(D200="LONG",F200-E200)))*C200</f>
        <v>8799.9999999999545</v>
      </c>
      <c r="I200" s="274"/>
      <c r="J200" s="275">
        <f t="shared" ref="J200" si="352">(H200+I200)/C200</f>
        <v>1.0999999999999943</v>
      </c>
      <c r="K200" s="276">
        <f t="shared" ref="K200" si="353">SUM(H200:I200)</f>
        <v>8799.9999999999545</v>
      </c>
    </row>
    <row r="201" spans="1:11" s="301" customFormat="1" ht="15">
      <c r="A201" s="298">
        <v>43287</v>
      </c>
      <c r="B201" s="277" t="s">
        <v>128</v>
      </c>
      <c r="C201" s="277">
        <v>4000</v>
      </c>
      <c r="D201" s="277" t="s">
        <v>15</v>
      </c>
      <c r="E201" s="299">
        <v>395.25</v>
      </c>
      <c r="F201" s="299">
        <v>399.2</v>
      </c>
      <c r="G201" s="315"/>
      <c r="H201" s="273">
        <f t="shared" ref="H201:H202" si="354">(IF(D201="SHORT",E201-F201,IF(D201="LONG",F201-E201)))*C201</f>
        <v>15799.999999999955</v>
      </c>
      <c r="I201" s="274"/>
      <c r="J201" s="275">
        <f t="shared" ref="J201:J202" si="355">(H201+I201)/C201</f>
        <v>3.9499999999999886</v>
      </c>
      <c r="K201" s="276">
        <f t="shared" ref="K201:K202" si="356">SUM(H201:I201)</f>
        <v>15799.999999999955</v>
      </c>
    </row>
    <row r="202" spans="1:11" s="297" customFormat="1" ht="15">
      <c r="A202" s="294">
        <v>43287</v>
      </c>
      <c r="B202" s="295" t="s">
        <v>195</v>
      </c>
      <c r="C202" s="295">
        <v>12000</v>
      </c>
      <c r="D202" s="295" t="s">
        <v>15</v>
      </c>
      <c r="E202" s="296">
        <v>74</v>
      </c>
      <c r="F202" s="296">
        <v>74.75</v>
      </c>
      <c r="G202" s="280">
        <v>75.7</v>
      </c>
      <c r="H202" s="281">
        <f t="shared" si="354"/>
        <v>9000</v>
      </c>
      <c r="I202" s="282">
        <f t="shared" ref="I202" si="357">(IF(D202="SHORT",IF(G202="",0,E202-G202),IF(D202="LONG",IF(G202="",0,G202-F202))))*C202</f>
        <v>11400.000000000035</v>
      </c>
      <c r="J202" s="283">
        <f t="shared" si="355"/>
        <v>1.7000000000000031</v>
      </c>
      <c r="K202" s="284">
        <f t="shared" si="356"/>
        <v>20400.000000000036</v>
      </c>
    </row>
    <row r="203" spans="1:11" s="301" customFormat="1" ht="15">
      <c r="A203" s="298">
        <v>43286</v>
      </c>
      <c r="B203" s="277" t="s">
        <v>152</v>
      </c>
      <c r="C203" s="277">
        <v>1200</v>
      </c>
      <c r="D203" s="277" t="s">
        <v>15</v>
      </c>
      <c r="E203" s="299">
        <v>1683</v>
      </c>
      <c r="F203" s="299">
        <v>1691.8</v>
      </c>
      <c r="G203" s="314"/>
      <c r="H203" s="273">
        <f t="shared" ref="H203:H204" si="358">(IF(D203="SHORT",E203-F203,IF(D203="LONG",F203-E203)))*C203</f>
        <v>10559.999999999945</v>
      </c>
      <c r="I203" s="274"/>
      <c r="J203" s="275">
        <f t="shared" ref="J203:J204" si="359">(H203+I203)/C203</f>
        <v>8.7999999999999545</v>
      </c>
      <c r="K203" s="276">
        <f t="shared" ref="K203:K204" si="360">SUM(H203:I203)</f>
        <v>10559.999999999945</v>
      </c>
    </row>
    <row r="204" spans="1:11" s="301" customFormat="1" ht="15">
      <c r="A204" s="298">
        <v>43286</v>
      </c>
      <c r="B204" s="277" t="s">
        <v>194</v>
      </c>
      <c r="C204" s="277">
        <v>1600</v>
      </c>
      <c r="D204" s="277" t="s">
        <v>15</v>
      </c>
      <c r="E204" s="299">
        <v>1152</v>
      </c>
      <c r="F204" s="299">
        <v>1160</v>
      </c>
      <c r="G204" s="314"/>
      <c r="H204" s="273">
        <f t="shared" si="358"/>
        <v>12800</v>
      </c>
      <c r="I204" s="274"/>
      <c r="J204" s="275">
        <f t="shared" si="359"/>
        <v>8</v>
      </c>
      <c r="K204" s="276">
        <f t="shared" si="360"/>
        <v>12800</v>
      </c>
    </row>
    <row r="205" spans="1:11" s="301" customFormat="1" ht="15">
      <c r="A205" s="298">
        <v>43285</v>
      </c>
      <c r="B205" s="277" t="s">
        <v>157</v>
      </c>
      <c r="C205" s="277">
        <v>5200</v>
      </c>
      <c r="D205" s="277" t="s">
        <v>15</v>
      </c>
      <c r="E205" s="299">
        <v>341.15</v>
      </c>
      <c r="F205" s="299">
        <v>344.5</v>
      </c>
      <c r="G205" s="314"/>
      <c r="H205" s="273">
        <f t="shared" ref="H205:H206" si="361">(IF(D205="SHORT",E205-F205,IF(D205="LONG",F205-E205)))*C205</f>
        <v>17420.000000000116</v>
      </c>
      <c r="I205" s="274"/>
      <c r="J205" s="275">
        <f t="shared" ref="J205:J206" si="362">(H205+I205)/C205</f>
        <v>3.3500000000000223</v>
      </c>
      <c r="K205" s="276">
        <f t="shared" ref="K205:K206" si="363">SUM(H205:I205)</f>
        <v>17420.000000000116</v>
      </c>
    </row>
    <row r="206" spans="1:11" s="301" customFormat="1" ht="15">
      <c r="A206" s="298">
        <v>43285</v>
      </c>
      <c r="B206" s="277" t="s">
        <v>171</v>
      </c>
      <c r="C206" s="277">
        <v>7500</v>
      </c>
      <c r="D206" s="277" t="s">
        <v>15</v>
      </c>
      <c r="E206" s="299">
        <v>156.75</v>
      </c>
      <c r="F206" s="299">
        <v>157</v>
      </c>
      <c r="G206" s="314"/>
      <c r="H206" s="273">
        <f t="shared" si="361"/>
        <v>1875</v>
      </c>
      <c r="I206" s="274"/>
      <c r="J206" s="275">
        <f t="shared" si="362"/>
        <v>0.25</v>
      </c>
      <c r="K206" s="276">
        <f t="shared" si="363"/>
        <v>1875</v>
      </c>
    </row>
    <row r="207" spans="1:11" s="301" customFormat="1" ht="15">
      <c r="A207" s="298">
        <v>43284</v>
      </c>
      <c r="B207" s="277" t="s">
        <v>193</v>
      </c>
      <c r="C207" s="277">
        <v>1600</v>
      </c>
      <c r="D207" s="277" t="s">
        <v>15</v>
      </c>
      <c r="E207" s="299">
        <v>517.20000000000005</v>
      </c>
      <c r="F207" s="299">
        <v>522.35</v>
      </c>
      <c r="G207" s="314"/>
      <c r="H207" s="273">
        <f t="shared" ref="H207:H208" si="364">(IF(D207="SHORT",E207-F207,IF(D207="LONG",F207-E207)))*C207</f>
        <v>8239.9999999999636</v>
      </c>
      <c r="I207" s="274"/>
      <c r="J207" s="275">
        <f t="shared" ref="J207:J208" si="365">(H207+I207)/C207</f>
        <v>5.1499999999999773</v>
      </c>
      <c r="K207" s="276">
        <f t="shared" ref="K207:K208" si="366">SUM(H207:I207)</f>
        <v>8239.9999999999636</v>
      </c>
    </row>
    <row r="208" spans="1:11" s="301" customFormat="1" ht="15">
      <c r="A208" s="298">
        <v>43284</v>
      </c>
      <c r="B208" s="277" t="s">
        <v>183</v>
      </c>
      <c r="C208" s="277">
        <v>2200</v>
      </c>
      <c r="D208" s="277" t="s">
        <v>15</v>
      </c>
      <c r="E208" s="299">
        <v>863.15</v>
      </c>
      <c r="F208" s="299">
        <v>871.75</v>
      </c>
      <c r="G208" s="314"/>
      <c r="H208" s="273">
        <f t="shared" si="364"/>
        <v>18920.000000000051</v>
      </c>
      <c r="I208" s="274"/>
      <c r="J208" s="275">
        <f t="shared" si="365"/>
        <v>8.6000000000000227</v>
      </c>
      <c r="K208" s="276">
        <f t="shared" si="366"/>
        <v>18920.000000000051</v>
      </c>
    </row>
    <row r="209" spans="1:11" s="301" customFormat="1" ht="15">
      <c r="A209" s="298">
        <v>43283</v>
      </c>
      <c r="B209" s="277" t="s">
        <v>63</v>
      </c>
      <c r="C209" s="277">
        <v>14000</v>
      </c>
      <c r="D209" s="277" t="s">
        <v>13</v>
      </c>
      <c r="E209" s="299">
        <v>56.15</v>
      </c>
      <c r="F209" s="299">
        <v>56.75</v>
      </c>
      <c r="G209" s="314"/>
      <c r="H209" s="273">
        <f t="shared" ref="H209:H210" si="367">(IF(D209="SHORT",E209-F209,IF(D209="LONG",F209-E209)))*C209</f>
        <v>-8400.00000000002</v>
      </c>
      <c r="I209" s="274"/>
      <c r="J209" s="275">
        <f t="shared" ref="J209:J210" si="368">(H209+I209)/C209</f>
        <v>-0.60000000000000142</v>
      </c>
      <c r="K209" s="276">
        <f t="shared" ref="K209:K210" si="369">SUM(H209:I209)</f>
        <v>-8400.00000000002</v>
      </c>
    </row>
    <row r="210" spans="1:11" s="301" customFormat="1" ht="15">
      <c r="A210" s="298">
        <v>43283</v>
      </c>
      <c r="B210" s="277" t="s">
        <v>192</v>
      </c>
      <c r="C210" s="277">
        <v>2000</v>
      </c>
      <c r="D210" s="277" t="s">
        <v>13</v>
      </c>
      <c r="E210" s="299">
        <v>890.5</v>
      </c>
      <c r="F210" s="299">
        <v>881.6</v>
      </c>
      <c r="G210" s="314"/>
      <c r="H210" s="273">
        <f t="shared" si="367"/>
        <v>17799.999999999956</v>
      </c>
      <c r="I210" s="274"/>
      <c r="J210" s="275">
        <f t="shared" si="368"/>
        <v>8.899999999999979</v>
      </c>
      <c r="K210" s="276">
        <f t="shared" si="369"/>
        <v>17799.999999999956</v>
      </c>
    </row>
    <row r="211" spans="1:11" s="261" customFormat="1" ht="15.75">
      <c r="A211" s="313"/>
      <c r="B211" s="310"/>
      <c r="C211" s="310"/>
      <c r="D211" s="310"/>
      <c r="E211" s="310"/>
      <c r="F211" s="310"/>
      <c r="G211" s="310"/>
      <c r="H211" s="311"/>
      <c r="I211" s="312"/>
      <c r="J211" s="310"/>
      <c r="K211" s="310"/>
    </row>
    <row r="212" spans="1:11" s="297" customFormat="1" ht="15">
      <c r="A212" s="294">
        <v>43280</v>
      </c>
      <c r="B212" s="295" t="s">
        <v>54</v>
      </c>
      <c r="C212" s="295">
        <v>16000</v>
      </c>
      <c r="D212" s="295" t="s">
        <v>15</v>
      </c>
      <c r="E212" s="296">
        <v>74.849999999999994</v>
      </c>
      <c r="F212" s="296">
        <v>75.599999999999994</v>
      </c>
      <c r="G212" s="280">
        <v>76.55</v>
      </c>
      <c r="H212" s="281">
        <f t="shared" ref="H212:H213" si="370">(IF(D212="SHORT",E212-F212,IF(D212="LONG",F212-E212)))*C212</f>
        <v>12000</v>
      </c>
      <c r="I212" s="282">
        <f t="shared" ref="I212" si="371">(IF(D212="SHORT",IF(G212="",0,E212-G212),IF(D212="LONG",IF(G212="",0,G212-F212))))*C212</f>
        <v>15200.000000000045</v>
      </c>
      <c r="J212" s="283">
        <f t="shared" ref="J212:J213" si="372">(H212+I212)/C212</f>
        <v>1.7000000000000026</v>
      </c>
      <c r="K212" s="284">
        <f t="shared" ref="K212:K213" si="373">SUM(H212:I212)</f>
        <v>27200.000000000044</v>
      </c>
    </row>
    <row r="213" spans="1:11" s="301" customFormat="1" ht="15">
      <c r="A213" s="298">
        <v>43280</v>
      </c>
      <c r="B213" s="277" t="s">
        <v>49</v>
      </c>
      <c r="C213" s="277">
        <v>8000</v>
      </c>
      <c r="D213" s="277" t="s">
        <v>15</v>
      </c>
      <c r="E213" s="299">
        <v>75.900000000000006</v>
      </c>
      <c r="F213" s="299">
        <v>76.650000000000006</v>
      </c>
      <c r="G213" s="314"/>
      <c r="H213" s="273">
        <f t="shared" si="370"/>
        <v>6000</v>
      </c>
      <c r="I213" s="274"/>
      <c r="J213" s="275">
        <f t="shared" si="372"/>
        <v>0.75</v>
      </c>
      <c r="K213" s="276">
        <f t="shared" si="373"/>
        <v>6000</v>
      </c>
    </row>
    <row r="214" spans="1:11" s="301" customFormat="1" ht="15">
      <c r="A214" s="298">
        <v>43279</v>
      </c>
      <c r="B214" s="277" t="s">
        <v>166</v>
      </c>
      <c r="C214" s="277">
        <v>3000</v>
      </c>
      <c r="D214" s="277" t="s">
        <v>13</v>
      </c>
      <c r="E214" s="299">
        <v>134.55000000000001</v>
      </c>
      <c r="F214" s="299">
        <v>135.9</v>
      </c>
      <c r="G214" s="309"/>
      <c r="H214" s="273">
        <f t="shared" ref="H214:H215" si="374">(IF(D214="SHORT",E214-F214,IF(D214="LONG",F214-E214)))*C214</f>
        <v>-4049.9999999999827</v>
      </c>
      <c r="I214" s="274"/>
      <c r="J214" s="275">
        <f t="shared" ref="J214:J215" si="375">(H214+I214)/C214</f>
        <v>-1.3499999999999943</v>
      </c>
      <c r="K214" s="276">
        <f t="shared" ref="K214:K215" si="376">SUM(H214:I214)</f>
        <v>-4049.9999999999827</v>
      </c>
    </row>
    <row r="215" spans="1:11" s="297" customFormat="1" ht="15">
      <c r="A215" s="294">
        <v>43279</v>
      </c>
      <c r="B215" s="295" t="s">
        <v>190</v>
      </c>
      <c r="C215" s="295">
        <v>2400</v>
      </c>
      <c r="D215" s="295" t="s">
        <v>13</v>
      </c>
      <c r="E215" s="296">
        <v>691.1</v>
      </c>
      <c r="F215" s="296">
        <v>684.2</v>
      </c>
      <c r="G215" s="280">
        <v>675.6</v>
      </c>
      <c r="H215" s="281">
        <f t="shared" si="374"/>
        <v>16559.999999999945</v>
      </c>
      <c r="I215" s="282">
        <f t="shared" ref="I215" si="377">(IF(D215="SHORT",IF(G215="",0,E215-G215),IF(D215="LONG",IF(G215="",0,G215-F215))))*C215</f>
        <v>37200</v>
      </c>
      <c r="J215" s="283">
        <f t="shared" si="375"/>
        <v>22.399999999999977</v>
      </c>
      <c r="K215" s="284">
        <f t="shared" si="376"/>
        <v>53759.999999999942</v>
      </c>
    </row>
    <row r="216" spans="1:11" s="301" customFormat="1" ht="15">
      <c r="A216" s="298">
        <v>43278</v>
      </c>
      <c r="B216" s="277" t="s">
        <v>191</v>
      </c>
      <c r="C216" s="277">
        <v>2400</v>
      </c>
      <c r="D216" s="277" t="s">
        <v>13</v>
      </c>
      <c r="E216" s="299">
        <v>964.3</v>
      </c>
      <c r="F216" s="299">
        <v>954.65</v>
      </c>
      <c r="G216" s="308"/>
      <c r="H216" s="273">
        <f t="shared" ref="H216:H217" si="378">(IF(D216="SHORT",E216-F216,IF(D216="LONG",F216-E216)))*C216</f>
        <v>23159.999999999945</v>
      </c>
      <c r="I216" s="274"/>
      <c r="J216" s="275">
        <f t="shared" ref="J216:J217" si="379">(H216+I216)/C216</f>
        <v>9.6499999999999773</v>
      </c>
      <c r="K216" s="276">
        <f t="shared" ref="K216:K217" si="380">SUM(H216:I216)</f>
        <v>23159.999999999945</v>
      </c>
    </row>
    <row r="217" spans="1:11" s="297" customFormat="1" ht="15">
      <c r="A217" s="294">
        <v>43278</v>
      </c>
      <c r="B217" s="295" t="s">
        <v>82</v>
      </c>
      <c r="C217" s="295">
        <v>24000</v>
      </c>
      <c r="D217" s="295" t="s">
        <v>13</v>
      </c>
      <c r="E217" s="296">
        <v>81.55</v>
      </c>
      <c r="F217" s="296">
        <v>80.7</v>
      </c>
      <c r="G217" s="280">
        <v>79.7</v>
      </c>
      <c r="H217" s="281">
        <f t="shared" si="378"/>
        <v>20399.999999999862</v>
      </c>
      <c r="I217" s="282">
        <f t="shared" ref="I217" si="381">(IF(D217="SHORT",IF(G217="",0,E217-G217),IF(D217="LONG",IF(G217="",0,G217-F217))))*C217</f>
        <v>44399.999999999862</v>
      </c>
      <c r="J217" s="283">
        <f t="shared" si="379"/>
        <v>2.6999999999999886</v>
      </c>
      <c r="K217" s="284">
        <f t="shared" si="380"/>
        <v>64799.999999999724</v>
      </c>
    </row>
    <row r="218" spans="1:11" s="301" customFormat="1" ht="15">
      <c r="A218" s="298">
        <v>43277</v>
      </c>
      <c r="B218" s="277" t="s">
        <v>186</v>
      </c>
      <c r="C218" s="277">
        <v>9000</v>
      </c>
      <c r="D218" s="277" t="s">
        <v>15</v>
      </c>
      <c r="E218" s="299">
        <v>112.2</v>
      </c>
      <c r="F218" s="299">
        <v>111.15</v>
      </c>
      <c r="G218" s="307"/>
      <c r="H218" s="273">
        <f t="shared" ref="H218" si="382">(IF(D218="SHORT",E218-F218,IF(D218="LONG",F218-E218)))*C218</f>
        <v>-9449.9999999999745</v>
      </c>
      <c r="I218" s="274"/>
      <c r="J218" s="275">
        <f t="shared" ref="J218" si="383">(H218+I218)/C218</f>
        <v>-1.0499999999999972</v>
      </c>
      <c r="K218" s="276">
        <f t="shared" ref="K218" si="384">SUM(H218:I218)</f>
        <v>-9449.9999999999745</v>
      </c>
    </row>
    <row r="219" spans="1:11" s="301" customFormat="1" ht="15">
      <c r="A219" s="298">
        <v>43276</v>
      </c>
      <c r="B219" s="277" t="s">
        <v>190</v>
      </c>
      <c r="C219" s="277">
        <v>2400</v>
      </c>
      <c r="D219" s="277" t="s">
        <v>13</v>
      </c>
      <c r="E219" s="299">
        <v>693.55</v>
      </c>
      <c r="F219" s="299">
        <v>686.6</v>
      </c>
      <c r="G219" s="307"/>
      <c r="H219" s="273">
        <f t="shared" ref="H219" si="385">(IF(D219="SHORT",E219-F219,IF(D219="LONG",F219-E219)))*C219</f>
        <v>16679.999999999836</v>
      </c>
      <c r="I219" s="274"/>
      <c r="J219" s="275">
        <f t="shared" ref="J219" si="386">(H219+I219)/C219</f>
        <v>6.9499999999999318</v>
      </c>
      <c r="K219" s="276">
        <f t="shared" ref="K219" si="387">SUM(H219:I219)</f>
        <v>16679.999999999836</v>
      </c>
    </row>
    <row r="220" spans="1:11" s="297" customFormat="1" ht="15">
      <c r="A220" s="294">
        <v>43273</v>
      </c>
      <c r="B220" s="295" t="s">
        <v>159</v>
      </c>
      <c r="C220" s="295">
        <v>1200</v>
      </c>
      <c r="D220" s="295" t="s">
        <v>13</v>
      </c>
      <c r="E220" s="296">
        <v>392.5</v>
      </c>
      <c r="F220" s="296">
        <v>388.6</v>
      </c>
      <c r="G220" s="280">
        <v>383.7</v>
      </c>
      <c r="H220" s="281">
        <f t="shared" ref="H220" si="388">(IF(D220="SHORT",E220-F220,IF(D220="LONG",F220-E220)))*C220</f>
        <v>4679.9999999999727</v>
      </c>
      <c r="I220" s="282">
        <f t="shared" ref="I220" si="389">(IF(D220="SHORT",IF(G220="",0,E220-G220),IF(D220="LONG",IF(G220="",0,G220-F220))))*C220</f>
        <v>10560.000000000015</v>
      </c>
      <c r="J220" s="283">
        <f t="shared" ref="J220" si="390">(H220+I220)/C220</f>
        <v>12.699999999999989</v>
      </c>
      <c r="K220" s="284">
        <f t="shared" ref="K220" si="391">SUM(H220:I220)</f>
        <v>15239.999999999987</v>
      </c>
    </row>
    <row r="221" spans="1:11" s="301" customFormat="1" ht="15">
      <c r="A221" s="298">
        <v>43273</v>
      </c>
      <c r="B221" s="277" t="s">
        <v>129</v>
      </c>
      <c r="C221" s="277">
        <v>3150</v>
      </c>
      <c r="D221" s="277" t="s">
        <v>13</v>
      </c>
      <c r="E221" s="299">
        <v>308.7</v>
      </c>
      <c r="F221" s="299">
        <v>305.8</v>
      </c>
      <c r="G221" s="307"/>
      <c r="H221" s="273">
        <f t="shared" ref="H221" si="392">(IF(D221="SHORT",E221-F221,IF(D221="LONG",F221-E221)))*C221</f>
        <v>9134.9999999999291</v>
      </c>
      <c r="I221" s="274"/>
      <c r="J221" s="275">
        <f t="shared" ref="J221" si="393">(H221+I221)/C221</f>
        <v>2.8999999999999773</v>
      </c>
      <c r="K221" s="276">
        <f t="shared" ref="K221" si="394">SUM(H221:I221)</f>
        <v>9134.9999999999291</v>
      </c>
    </row>
    <row r="222" spans="1:11" s="301" customFormat="1" ht="15">
      <c r="A222" s="298">
        <v>43272</v>
      </c>
      <c r="B222" s="277" t="s">
        <v>185</v>
      </c>
      <c r="C222" s="277">
        <v>2000</v>
      </c>
      <c r="D222" s="277" t="s">
        <v>13</v>
      </c>
      <c r="E222" s="299">
        <v>541.29999999999995</v>
      </c>
      <c r="F222" s="299">
        <v>535.9</v>
      </c>
      <c r="G222" s="307"/>
      <c r="H222" s="273">
        <f t="shared" ref="H222:H223" si="395">(IF(D222="SHORT",E222-F222,IF(D222="LONG",F222-E222)))*C222</f>
        <v>10799.999999999955</v>
      </c>
      <c r="I222" s="274"/>
      <c r="J222" s="275">
        <f t="shared" ref="J222:J223" si="396">(H222+I222)/C222</f>
        <v>5.3999999999999773</v>
      </c>
      <c r="K222" s="276">
        <f t="shared" ref="K222:K223" si="397">SUM(H222:I222)</f>
        <v>10799.999999999955</v>
      </c>
    </row>
    <row r="223" spans="1:11" s="301" customFormat="1" ht="15">
      <c r="A223" s="298">
        <v>43272</v>
      </c>
      <c r="B223" s="277" t="s">
        <v>189</v>
      </c>
      <c r="C223" s="277">
        <v>500</v>
      </c>
      <c r="D223" s="277" t="s">
        <v>13</v>
      </c>
      <c r="E223" s="299">
        <v>992.15</v>
      </c>
      <c r="F223" s="299">
        <v>987.5</v>
      </c>
      <c r="G223" s="307"/>
      <c r="H223" s="273">
        <f t="shared" si="395"/>
        <v>2324.9999999999886</v>
      </c>
      <c r="I223" s="274"/>
      <c r="J223" s="275">
        <f t="shared" si="396"/>
        <v>4.6499999999999773</v>
      </c>
      <c r="K223" s="276">
        <f t="shared" si="397"/>
        <v>2324.9999999999886</v>
      </c>
    </row>
    <row r="224" spans="1:11" s="301" customFormat="1" ht="15">
      <c r="A224" s="298">
        <v>43271</v>
      </c>
      <c r="B224" s="277" t="s">
        <v>140</v>
      </c>
      <c r="C224" s="277">
        <v>1400</v>
      </c>
      <c r="D224" s="277" t="s">
        <v>13</v>
      </c>
      <c r="E224" s="299">
        <v>920.25</v>
      </c>
      <c r="F224" s="299">
        <v>911</v>
      </c>
      <c r="G224" s="307"/>
      <c r="H224" s="273">
        <f t="shared" ref="H224:H225" si="398">(IF(D224="SHORT",E224-F224,IF(D224="LONG",F224-E224)))*C224</f>
        <v>12950</v>
      </c>
      <c r="I224" s="274"/>
      <c r="J224" s="275">
        <f t="shared" ref="J224:J225" si="399">(H224+I224)/C224</f>
        <v>9.25</v>
      </c>
      <c r="K224" s="276">
        <f t="shared" ref="K224:K225" si="400">SUM(H224:I224)</f>
        <v>12950</v>
      </c>
    </row>
    <row r="225" spans="1:11" s="301" customFormat="1" ht="15">
      <c r="A225" s="298">
        <v>43271</v>
      </c>
      <c r="B225" s="277" t="s">
        <v>188</v>
      </c>
      <c r="C225" s="277">
        <v>2000</v>
      </c>
      <c r="D225" s="277" t="s">
        <v>13</v>
      </c>
      <c r="E225" s="299">
        <v>580.75</v>
      </c>
      <c r="F225" s="299">
        <v>585</v>
      </c>
      <c r="G225" s="307"/>
      <c r="H225" s="273">
        <f t="shared" si="398"/>
        <v>-8500</v>
      </c>
      <c r="I225" s="274"/>
      <c r="J225" s="275">
        <f t="shared" si="399"/>
        <v>-4.25</v>
      </c>
      <c r="K225" s="276">
        <f t="shared" si="400"/>
        <v>-8500</v>
      </c>
    </row>
    <row r="226" spans="1:11" s="297" customFormat="1" ht="15">
      <c r="A226" s="294">
        <v>43270</v>
      </c>
      <c r="B226" s="295" t="s">
        <v>187</v>
      </c>
      <c r="C226" s="295">
        <v>12000</v>
      </c>
      <c r="D226" s="295" t="s">
        <v>13</v>
      </c>
      <c r="E226" s="296">
        <v>111.6</v>
      </c>
      <c r="F226" s="296">
        <v>110.45</v>
      </c>
      <c r="G226" s="280">
        <v>109.1</v>
      </c>
      <c r="H226" s="281">
        <f t="shared" ref="H226" si="401">(IF(D226="SHORT",E226-F226,IF(D226="LONG",F226-E226)))*C226</f>
        <v>13799.999999999898</v>
      </c>
      <c r="I226" s="282">
        <f t="shared" ref="I226" si="402">(IF(D226="SHORT",IF(G226="",0,E226-G226),IF(D226="LONG",IF(G226="",0,G226-F226))))*C226</f>
        <v>30000</v>
      </c>
      <c r="J226" s="283">
        <f t="shared" ref="J226" si="403">(H226+I226)/C226</f>
        <v>3.6499999999999915</v>
      </c>
      <c r="K226" s="284">
        <f t="shared" ref="K226" si="404">SUM(H226:I226)</f>
        <v>43799.999999999898</v>
      </c>
    </row>
    <row r="227" spans="1:11" s="301" customFormat="1" ht="15">
      <c r="A227" s="298">
        <v>43270</v>
      </c>
      <c r="B227" s="277" t="s">
        <v>161</v>
      </c>
      <c r="C227" s="277">
        <v>2122</v>
      </c>
      <c r="D227" s="277" t="s">
        <v>15</v>
      </c>
      <c r="E227" s="299">
        <v>564.5</v>
      </c>
      <c r="F227" s="299">
        <v>558.85</v>
      </c>
      <c r="G227" s="307"/>
      <c r="H227" s="273">
        <f t="shared" ref="H227" si="405">(IF(D227="SHORT",E227-F227,IF(D227="LONG",F227-E227)))*C227</f>
        <v>-11989.299999999952</v>
      </c>
      <c r="I227" s="274"/>
      <c r="J227" s="275">
        <f t="shared" ref="J227" si="406">(H227+I227)/C227</f>
        <v>-5.6499999999999773</v>
      </c>
      <c r="K227" s="276">
        <f t="shared" ref="K227" si="407">SUM(H227:I227)</f>
        <v>-11989.299999999952</v>
      </c>
    </row>
    <row r="228" spans="1:11" s="301" customFormat="1" ht="15">
      <c r="A228" s="298">
        <v>43269</v>
      </c>
      <c r="B228" s="277" t="s">
        <v>186</v>
      </c>
      <c r="C228" s="277">
        <v>9000</v>
      </c>
      <c r="D228" s="277" t="s">
        <v>15</v>
      </c>
      <c r="E228" s="299">
        <v>114.9</v>
      </c>
      <c r="F228" s="299">
        <v>115.95</v>
      </c>
      <c r="G228" s="307"/>
      <c r="H228" s="273">
        <f t="shared" ref="H228:H229" si="408">(IF(D228="SHORT",E228-F228,IF(D228="LONG",F228-E228)))*C228</f>
        <v>9449.9999999999745</v>
      </c>
      <c r="I228" s="274"/>
      <c r="J228" s="275">
        <f t="shared" ref="J228:J229" si="409">(H228+I228)/C228</f>
        <v>1.0499999999999972</v>
      </c>
      <c r="K228" s="276">
        <f t="shared" ref="K228:K229" si="410">SUM(H228:I228)</f>
        <v>9449.9999999999745</v>
      </c>
    </row>
    <row r="229" spans="1:11" s="301" customFormat="1" ht="15">
      <c r="A229" s="298">
        <v>43269</v>
      </c>
      <c r="B229" s="277" t="s">
        <v>170</v>
      </c>
      <c r="C229" s="277">
        <v>8000</v>
      </c>
      <c r="D229" s="277" t="s">
        <v>15</v>
      </c>
      <c r="E229" s="299">
        <v>157.1</v>
      </c>
      <c r="F229" s="299">
        <v>157.75</v>
      </c>
      <c r="G229" s="307"/>
      <c r="H229" s="273">
        <f t="shared" si="408"/>
        <v>5200.0000000000455</v>
      </c>
      <c r="I229" s="274"/>
      <c r="J229" s="275">
        <f t="shared" si="409"/>
        <v>0.65000000000000568</v>
      </c>
      <c r="K229" s="276">
        <f t="shared" si="410"/>
        <v>5200.0000000000455</v>
      </c>
    </row>
    <row r="230" spans="1:11" s="301" customFormat="1" ht="15">
      <c r="A230" s="298">
        <v>43266</v>
      </c>
      <c r="B230" s="277" t="s">
        <v>185</v>
      </c>
      <c r="C230" s="277">
        <v>2000</v>
      </c>
      <c r="D230" s="277" t="s">
        <v>13</v>
      </c>
      <c r="E230" s="299">
        <v>549.5</v>
      </c>
      <c r="F230" s="299">
        <v>544</v>
      </c>
      <c r="G230" s="307"/>
      <c r="H230" s="273">
        <f t="shared" ref="H230:H231" si="411">(IF(D230="SHORT",E230-F230,IF(D230="LONG",F230-E230)))*C230</f>
        <v>11000</v>
      </c>
      <c r="I230" s="274"/>
      <c r="J230" s="275">
        <f t="shared" ref="J230:J231" si="412">(H230+I230)/C230</f>
        <v>5.5</v>
      </c>
      <c r="K230" s="276">
        <f t="shared" ref="K230:K231" si="413">SUM(H230:I230)</f>
        <v>11000</v>
      </c>
    </row>
    <row r="231" spans="1:11" s="301" customFormat="1" ht="15">
      <c r="A231" s="298">
        <v>43266</v>
      </c>
      <c r="B231" s="277" t="s">
        <v>184</v>
      </c>
      <c r="C231" s="277">
        <v>6000</v>
      </c>
      <c r="D231" s="277" t="s">
        <v>13</v>
      </c>
      <c r="E231" s="299">
        <v>170</v>
      </c>
      <c r="F231" s="299">
        <v>168.3</v>
      </c>
      <c r="G231" s="307"/>
      <c r="H231" s="273">
        <f t="shared" si="411"/>
        <v>10199.999999999931</v>
      </c>
      <c r="I231" s="274"/>
      <c r="J231" s="275">
        <f t="shared" si="412"/>
        <v>1.6999999999999884</v>
      </c>
      <c r="K231" s="276">
        <f t="shared" si="413"/>
        <v>10199.999999999931</v>
      </c>
    </row>
    <row r="232" spans="1:11" s="301" customFormat="1" ht="15">
      <c r="A232" s="298">
        <v>43264</v>
      </c>
      <c r="B232" s="277" t="s">
        <v>99</v>
      </c>
      <c r="C232" s="277">
        <v>2600</v>
      </c>
      <c r="D232" s="277" t="s">
        <v>13</v>
      </c>
      <c r="E232" s="299">
        <v>560.45000000000005</v>
      </c>
      <c r="F232" s="299">
        <v>558</v>
      </c>
      <c r="G232" s="307"/>
      <c r="H232" s="273">
        <f t="shared" ref="H232" si="414">(IF(D232="SHORT",E232-F232,IF(D232="LONG",F232-E232)))*C232</f>
        <v>6370.0000000001182</v>
      </c>
      <c r="I232" s="274"/>
      <c r="J232" s="275">
        <f t="shared" ref="J232" si="415">(H232+I232)/C232</f>
        <v>2.4500000000000455</v>
      </c>
      <c r="K232" s="276">
        <f t="shared" ref="K232" si="416">SUM(H232:I232)</f>
        <v>6370.0000000001182</v>
      </c>
    </row>
    <row r="233" spans="1:11" s="301" customFormat="1" ht="15">
      <c r="A233" s="298">
        <v>43263</v>
      </c>
      <c r="B233" s="277" t="s">
        <v>183</v>
      </c>
      <c r="C233" s="277">
        <v>2200</v>
      </c>
      <c r="D233" s="277" t="s">
        <v>15</v>
      </c>
      <c r="E233" s="299">
        <v>926.4</v>
      </c>
      <c r="F233" s="299">
        <v>928.5</v>
      </c>
      <c r="G233" s="307"/>
      <c r="H233" s="273">
        <f t="shared" ref="H233:H234" si="417">(IF(D233="SHORT",E233-F233,IF(D233="LONG",F233-E233)))*C233</f>
        <v>4620.00000000005</v>
      </c>
      <c r="I233" s="274"/>
      <c r="J233" s="275">
        <f t="shared" ref="J233:J234" si="418">(H233+I233)/C233</f>
        <v>2.1000000000000227</v>
      </c>
      <c r="K233" s="276">
        <f t="shared" ref="K233:K234" si="419">SUM(H233:I233)</f>
        <v>4620.00000000005</v>
      </c>
    </row>
    <row r="234" spans="1:11" s="301" customFormat="1" ht="15">
      <c r="A234" s="298">
        <v>43262</v>
      </c>
      <c r="B234" s="277" t="s">
        <v>158</v>
      </c>
      <c r="C234" s="277">
        <v>5334</v>
      </c>
      <c r="D234" s="277" t="s">
        <v>15</v>
      </c>
      <c r="E234" s="299">
        <v>342</v>
      </c>
      <c r="F234" s="299">
        <v>345.4</v>
      </c>
      <c r="G234" s="307"/>
      <c r="H234" s="273">
        <f t="shared" si="417"/>
        <v>18135.599999999878</v>
      </c>
      <c r="I234" s="274"/>
      <c r="J234" s="275">
        <f t="shared" si="418"/>
        <v>3.3999999999999773</v>
      </c>
      <c r="K234" s="276">
        <f t="shared" si="419"/>
        <v>18135.599999999878</v>
      </c>
    </row>
    <row r="235" spans="1:11" s="301" customFormat="1" ht="15">
      <c r="A235" s="298">
        <v>43262</v>
      </c>
      <c r="B235" s="277" t="s">
        <v>181</v>
      </c>
      <c r="C235" s="277">
        <v>4800</v>
      </c>
      <c r="D235" s="277" t="s">
        <v>15</v>
      </c>
      <c r="E235" s="299">
        <v>269.8</v>
      </c>
      <c r="F235" s="299">
        <v>271.3</v>
      </c>
      <c r="G235" s="307"/>
      <c r="H235" s="273">
        <f t="shared" ref="H235:H236" si="420">(IF(D235="SHORT",E235-F235,IF(D235="LONG",F235-E235)))*C235</f>
        <v>7200</v>
      </c>
      <c r="I235" s="274"/>
      <c r="J235" s="275">
        <f t="shared" ref="J235:J236" si="421">(H235+I235)/C235</f>
        <v>1.5</v>
      </c>
      <c r="K235" s="276">
        <f t="shared" ref="K235:K236" si="422">SUM(H235:I235)</f>
        <v>7200</v>
      </c>
    </row>
    <row r="236" spans="1:11" s="301" customFormat="1" ht="15">
      <c r="A236" s="298">
        <v>43259</v>
      </c>
      <c r="B236" s="277" t="s">
        <v>182</v>
      </c>
      <c r="C236" s="277">
        <v>2400</v>
      </c>
      <c r="D236" s="277" t="s">
        <v>15</v>
      </c>
      <c r="E236" s="299">
        <v>401.4</v>
      </c>
      <c r="F236" s="299">
        <v>405.4</v>
      </c>
      <c r="G236" s="307"/>
      <c r="H236" s="273">
        <f t="shared" si="420"/>
        <v>9600</v>
      </c>
      <c r="I236" s="274"/>
      <c r="J236" s="275">
        <f t="shared" si="421"/>
        <v>4</v>
      </c>
      <c r="K236" s="276">
        <f t="shared" si="422"/>
        <v>9600</v>
      </c>
    </row>
    <row r="237" spans="1:11" s="301" customFormat="1" ht="15">
      <c r="A237" s="298">
        <v>43259</v>
      </c>
      <c r="B237" s="277" t="s">
        <v>17</v>
      </c>
      <c r="C237" s="277">
        <v>2000</v>
      </c>
      <c r="D237" s="277" t="s">
        <v>13</v>
      </c>
      <c r="E237" s="299">
        <v>523.4</v>
      </c>
      <c r="F237" s="299">
        <v>528.65</v>
      </c>
      <c r="G237" s="307"/>
      <c r="H237" s="273">
        <f t="shared" ref="H237" si="423">(IF(D237="SHORT",E237-F237,IF(D237="LONG",F237-E237)))*C237</f>
        <v>-10500</v>
      </c>
      <c r="I237" s="274"/>
      <c r="J237" s="275">
        <f t="shared" ref="J237" si="424">(H237+I237)/C237</f>
        <v>-5.25</v>
      </c>
      <c r="K237" s="276">
        <f t="shared" ref="K237" si="425">SUM(H237:I237)</f>
        <v>-10500</v>
      </c>
    </row>
    <row r="238" spans="1:11" s="301" customFormat="1" ht="15">
      <c r="A238" s="298">
        <v>43258</v>
      </c>
      <c r="B238" s="277" t="s">
        <v>180</v>
      </c>
      <c r="C238" s="277">
        <v>4500</v>
      </c>
      <c r="D238" s="277" t="s">
        <v>15</v>
      </c>
      <c r="E238" s="299">
        <v>264.3</v>
      </c>
      <c r="F238" s="299">
        <v>266.89999999999998</v>
      </c>
      <c r="G238" s="307"/>
      <c r="H238" s="273">
        <f t="shared" ref="H238:H239" si="426">(IF(D238="SHORT",E238-F238,IF(D238="LONG",F238-E238)))*C238</f>
        <v>11699.999999999847</v>
      </c>
      <c r="I238" s="274"/>
      <c r="J238" s="275">
        <f t="shared" ref="J238:J239" si="427">(H238+I238)/C238</f>
        <v>2.5999999999999659</v>
      </c>
      <c r="K238" s="276">
        <f t="shared" ref="K238:K239" si="428">SUM(H238:I238)</f>
        <v>11699.999999999847</v>
      </c>
    </row>
    <row r="239" spans="1:11" s="301" customFormat="1" ht="15">
      <c r="A239" s="298">
        <v>43258</v>
      </c>
      <c r="B239" s="277" t="s">
        <v>168</v>
      </c>
      <c r="C239" s="277">
        <v>600</v>
      </c>
      <c r="D239" s="277" t="s">
        <v>15</v>
      </c>
      <c r="E239" s="299">
        <v>2630</v>
      </c>
      <c r="F239" s="299">
        <v>2656.3</v>
      </c>
      <c r="G239" s="307"/>
      <c r="H239" s="273">
        <f t="shared" si="426"/>
        <v>15780.000000000109</v>
      </c>
      <c r="I239" s="274"/>
      <c r="J239" s="275">
        <f t="shared" si="427"/>
        <v>26.300000000000182</v>
      </c>
      <c r="K239" s="276">
        <f t="shared" si="428"/>
        <v>15780.000000000109</v>
      </c>
    </row>
    <row r="240" spans="1:11" s="301" customFormat="1" ht="15">
      <c r="A240" s="298">
        <v>43257</v>
      </c>
      <c r="B240" s="277" t="s">
        <v>179</v>
      </c>
      <c r="C240" s="277">
        <v>3400</v>
      </c>
      <c r="D240" s="277" t="s">
        <v>15</v>
      </c>
      <c r="E240" s="299">
        <v>293</v>
      </c>
      <c r="F240" s="299">
        <v>294.64999999999998</v>
      </c>
      <c r="G240" s="307"/>
      <c r="H240" s="273">
        <f t="shared" ref="H240:H241" si="429">(IF(D240="SHORT",E240-F240,IF(D240="LONG",F240-E240)))*C240</f>
        <v>5609.9999999999227</v>
      </c>
      <c r="I240" s="274"/>
      <c r="J240" s="275">
        <f t="shared" ref="J240:J241" si="430">(H240+I240)/C240</f>
        <v>1.6499999999999773</v>
      </c>
      <c r="K240" s="276">
        <f t="shared" ref="K240:K241" si="431">SUM(H240:I240)</f>
        <v>5609.9999999999227</v>
      </c>
    </row>
    <row r="241" spans="1:11" s="301" customFormat="1" ht="15">
      <c r="A241" s="298">
        <v>43257</v>
      </c>
      <c r="B241" s="277" t="s">
        <v>178</v>
      </c>
      <c r="C241" s="277">
        <v>3500</v>
      </c>
      <c r="D241" s="277" t="s">
        <v>15</v>
      </c>
      <c r="E241" s="299">
        <v>247</v>
      </c>
      <c r="F241" s="299">
        <v>248.35</v>
      </c>
      <c r="G241" s="307"/>
      <c r="H241" s="273">
        <f t="shared" si="429"/>
        <v>4724.99999999998</v>
      </c>
      <c r="I241" s="274"/>
      <c r="J241" s="275">
        <f t="shared" si="430"/>
        <v>1.3499999999999943</v>
      </c>
      <c r="K241" s="276">
        <f t="shared" si="431"/>
        <v>4724.99999999998</v>
      </c>
    </row>
    <row r="242" spans="1:11" s="301" customFormat="1" ht="15">
      <c r="A242" s="298">
        <v>43256</v>
      </c>
      <c r="B242" s="277" t="s">
        <v>177</v>
      </c>
      <c r="C242" s="277">
        <v>1600</v>
      </c>
      <c r="D242" s="277" t="s">
        <v>15</v>
      </c>
      <c r="E242" s="299">
        <v>1311</v>
      </c>
      <c r="F242" s="299">
        <v>1315</v>
      </c>
      <c r="G242" s="307"/>
      <c r="H242" s="273">
        <f t="shared" ref="H242:H243" si="432">(IF(D242="SHORT",E242-F242,IF(D242="LONG",F242-E242)))*C242</f>
        <v>6400</v>
      </c>
      <c r="I242" s="274"/>
      <c r="J242" s="275">
        <f t="shared" ref="J242:J243" si="433">(H242+I242)/C242</f>
        <v>4</v>
      </c>
      <c r="K242" s="276">
        <f t="shared" ref="K242:K243" si="434">SUM(H242:I242)</f>
        <v>6400</v>
      </c>
    </row>
    <row r="243" spans="1:11" s="301" customFormat="1" ht="15">
      <c r="A243" s="298">
        <v>43256</v>
      </c>
      <c r="B243" s="277" t="s">
        <v>176</v>
      </c>
      <c r="C243" s="277">
        <v>2000</v>
      </c>
      <c r="D243" s="277" t="s">
        <v>13</v>
      </c>
      <c r="E243" s="299">
        <v>913.75</v>
      </c>
      <c r="F243" s="299">
        <v>904.6</v>
      </c>
      <c r="G243" s="307"/>
      <c r="H243" s="273">
        <f t="shared" si="432"/>
        <v>18299.999999999956</v>
      </c>
      <c r="I243" s="274"/>
      <c r="J243" s="275">
        <f t="shared" si="433"/>
        <v>9.149999999999979</v>
      </c>
      <c r="K243" s="276">
        <f t="shared" si="434"/>
        <v>18299.999999999956</v>
      </c>
    </row>
    <row r="244" spans="1:11" s="301" customFormat="1" ht="15">
      <c r="A244" s="298">
        <v>43255</v>
      </c>
      <c r="B244" s="277" t="s">
        <v>175</v>
      </c>
      <c r="C244" s="277">
        <v>14000</v>
      </c>
      <c r="D244" s="277" t="s">
        <v>13</v>
      </c>
      <c r="E244" s="299">
        <v>74.25</v>
      </c>
      <c r="F244" s="299">
        <v>73.5</v>
      </c>
      <c r="G244" s="307"/>
      <c r="H244" s="273">
        <f t="shared" ref="H244:H245" si="435">(IF(D244="SHORT",E244-F244,IF(D244="LONG",F244-E244)))*C244</f>
        <v>10500</v>
      </c>
      <c r="I244" s="274"/>
      <c r="J244" s="275">
        <f t="shared" ref="J244:J245" si="436">(H244+I244)/C244</f>
        <v>0.75</v>
      </c>
      <c r="K244" s="276">
        <f t="shared" ref="K244:K245" si="437">SUM(H244:I244)</f>
        <v>10500</v>
      </c>
    </row>
    <row r="245" spans="1:11" s="301" customFormat="1" ht="15">
      <c r="A245" s="298">
        <v>43255</v>
      </c>
      <c r="B245" s="277" t="s">
        <v>169</v>
      </c>
      <c r="C245" s="277">
        <v>3200</v>
      </c>
      <c r="D245" s="277" t="s">
        <v>13</v>
      </c>
      <c r="E245" s="299">
        <v>390.15</v>
      </c>
      <c r="F245" s="299">
        <v>386.25</v>
      </c>
      <c r="G245" s="307"/>
      <c r="H245" s="273">
        <f t="shared" si="435"/>
        <v>12479.999999999927</v>
      </c>
      <c r="I245" s="274"/>
      <c r="J245" s="275">
        <f t="shared" si="436"/>
        <v>3.8999999999999773</v>
      </c>
      <c r="K245" s="276">
        <f t="shared" si="437"/>
        <v>12479.999999999927</v>
      </c>
    </row>
    <row r="246" spans="1:11" s="297" customFormat="1" ht="15">
      <c r="A246" s="294">
        <v>43252</v>
      </c>
      <c r="B246" s="295" t="s">
        <v>165</v>
      </c>
      <c r="C246" s="295">
        <v>12000</v>
      </c>
      <c r="D246" s="295" t="s">
        <v>13</v>
      </c>
      <c r="E246" s="296">
        <v>81.7</v>
      </c>
      <c r="F246" s="296">
        <v>80.849999999999994</v>
      </c>
      <c r="G246" s="280">
        <v>79.849999999999994</v>
      </c>
      <c r="H246" s="281">
        <f t="shared" ref="H246:H247" si="438">(IF(D246="SHORT",E246-F246,IF(D246="LONG",F246-E246)))*C246</f>
        <v>10200.000000000102</v>
      </c>
      <c r="I246" s="282">
        <f t="shared" ref="I246" si="439">(IF(D246="SHORT",IF(G246="",0,E246-G246),IF(D246="LONG",IF(G246="",0,G246-F246))))*C246</f>
        <v>22200.000000000102</v>
      </c>
      <c r="J246" s="283">
        <f t="shared" ref="J246:J247" si="440">(H246+I246)/C246</f>
        <v>2.7000000000000171</v>
      </c>
      <c r="K246" s="284">
        <f t="shared" ref="K246:K247" si="441">SUM(H246:I246)</f>
        <v>32400.000000000204</v>
      </c>
    </row>
    <row r="247" spans="1:11" s="301" customFormat="1" ht="15">
      <c r="A247" s="298">
        <v>43252</v>
      </c>
      <c r="B247" s="277" t="s">
        <v>174</v>
      </c>
      <c r="C247" s="277">
        <v>800</v>
      </c>
      <c r="D247" s="277" t="s">
        <v>15</v>
      </c>
      <c r="E247" s="299">
        <v>1370</v>
      </c>
      <c r="F247" s="299">
        <v>1356.95</v>
      </c>
      <c r="G247" s="307"/>
      <c r="H247" s="273">
        <f t="shared" si="438"/>
        <v>-10439.999999999964</v>
      </c>
      <c r="I247" s="274"/>
      <c r="J247" s="275">
        <f t="shared" si="440"/>
        <v>-13.049999999999955</v>
      </c>
      <c r="K247" s="276">
        <f t="shared" si="441"/>
        <v>-10439.999999999964</v>
      </c>
    </row>
    <row r="248" spans="1:11" s="261" customFormat="1" ht="15.75">
      <c r="A248" s="306"/>
      <c r="B248" s="303"/>
      <c r="C248" s="303"/>
      <c r="D248" s="303"/>
      <c r="E248" s="303"/>
      <c r="F248" s="303"/>
      <c r="G248" s="303"/>
      <c r="H248" s="304"/>
      <c r="I248" s="305"/>
      <c r="J248" s="303"/>
      <c r="K248" s="303"/>
    </row>
    <row r="249" spans="1:11" s="301" customFormat="1" ht="15">
      <c r="A249" s="298">
        <v>43251</v>
      </c>
      <c r="B249" s="277" t="s">
        <v>129</v>
      </c>
      <c r="C249" s="277">
        <v>3150</v>
      </c>
      <c r="D249" s="277" t="s">
        <v>15</v>
      </c>
      <c r="E249" s="299">
        <v>306.75</v>
      </c>
      <c r="F249" s="299">
        <v>309.8</v>
      </c>
      <c r="G249" s="302"/>
      <c r="H249" s="273">
        <f t="shared" ref="H249:H250" si="442">(IF(D249="SHORT",E249-F249,IF(D249="LONG",F249-E249)))*C249</f>
        <v>9607.5000000000364</v>
      </c>
      <c r="I249" s="274"/>
      <c r="J249" s="275">
        <f t="shared" ref="J249:J250" si="443">(H249+I249)/C249</f>
        <v>3.0500000000000114</v>
      </c>
      <c r="K249" s="276">
        <f t="shared" ref="K249:K250" si="444">SUM(H249:I249)</f>
        <v>9607.5000000000364</v>
      </c>
    </row>
    <row r="250" spans="1:11" s="301" customFormat="1" ht="15">
      <c r="A250" s="298">
        <v>43251</v>
      </c>
      <c r="B250" s="277" t="s">
        <v>173</v>
      </c>
      <c r="C250" s="277">
        <v>1800</v>
      </c>
      <c r="D250" s="277" t="s">
        <v>15</v>
      </c>
      <c r="E250" s="299">
        <v>589.4</v>
      </c>
      <c r="F250" s="299">
        <v>592</v>
      </c>
      <c r="G250" s="302"/>
      <c r="H250" s="273">
        <f t="shared" si="442"/>
        <v>4680.0000000000409</v>
      </c>
      <c r="I250" s="274"/>
      <c r="J250" s="275">
        <f t="shared" si="443"/>
        <v>2.6000000000000227</v>
      </c>
      <c r="K250" s="276">
        <f t="shared" si="444"/>
        <v>4680.0000000000409</v>
      </c>
    </row>
    <row r="251" spans="1:11" s="301" customFormat="1" ht="15">
      <c r="A251" s="298">
        <v>43250</v>
      </c>
      <c r="B251" s="277" t="s">
        <v>111</v>
      </c>
      <c r="C251" s="277">
        <v>1200</v>
      </c>
      <c r="D251" s="277" t="s">
        <v>13</v>
      </c>
      <c r="E251" s="299">
        <v>781</v>
      </c>
      <c r="F251" s="299">
        <v>775</v>
      </c>
      <c r="G251" s="302"/>
      <c r="H251" s="273">
        <f t="shared" ref="H251:H252" si="445">(IF(D251="SHORT",E251-F251,IF(D251="LONG",F251-E251)))*C251</f>
        <v>7200</v>
      </c>
      <c r="I251" s="274"/>
      <c r="J251" s="275">
        <f t="shared" ref="J251:J252" si="446">(H251+I251)/C251</f>
        <v>6</v>
      </c>
      <c r="K251" s="276">
        <f t="shared" ref="K251:K252" si="447">SUM(H251:I251)</f>
        <v>7200</v>
      </c>
    </row>
    <row r="252" spans="1:11" s="301" customFormat="1" ht="15">
      <c r="A252" s="298">
        <v>43250</v>
      </c>
      <c r="B252" s="277" t="s">
        <v>163</v>
      </c>
      <c r="C252" s="277">
        <v>3000</v>
      </c>
      <c r="D252" s="277" t="s">
        <v>15</v>
      </c>
      <c r="E252" s="299">
        <v>627</v>
      </c>
      <c r="F252" s="299">
        <v>630.75</v>
      </c>
      <c r="G252" s="302"/>
      <c r="H252" s="273">
        <f t="shared" si="445"/>
        <v>11250</v>
      </c>
      <c r="I252" s="274"/>
      <c r="J252" s="275">
        <f t="shared" si="446"/>
        <v>3.75</v>
      </c>
      <c r="K252" s="276">
        <f t="shared" si="447"/>
        <v>11250</v>
      </c>
    </row>
    <row r="253" spans="1:11" s="301" customFormat="1" ht="15">
      <c r="A253" s="298">
        <v>43249</v>
      </c>
      <c r="B253" s="277" t="s">
        <v>172</v>
      </c>
      <c r="C253" s="277">
        <v>3600</v>
      </c>
      <c r="D253" s="277" t="s">
        <v>13</v>
      </c>
      <c r="E253" s="299">
        <v>403.6</v>
      </c>
      <c r="F253" s="299">
        <v>399.55</v>
      </c>
      <c r="G253" s="302"/>
      <c r="H253" s="273">
        <f t="shared" ref="H253" si="448">(IF(D253="SHORT",E253-F253,IF(D253="LONG",F253-E253)))*C253</f>
        <v>14580.00000000004</v>
      </c>
      <c r="I253" s="274"/>
      <c r="J253" s="275">
        <f t="shared" ref="J253" si="449">(H253+I253)/C253</f>
        <v>4.0500000000000114</v>
      </c>
      <c r="K253" s="276">
        <f t="shared" ref="K253" si="450">SUM(H253:I253)</f>
        <v>14580.00000000004</v>
      </c>
    </row>
    <row r="254" spans="1:11" s="301" customFormat="1" ht="15">
      <c r="A254" s="298">
        <v>43248</v>
      </c>
      <c r="B254" s="277" t="s">
        <v>171</v>
      </c>
      <c r="C254" s="277">
        <v>3750</v>
      </c>
      <c r="D254" s="277" t="s">
        <v>15</v>
      </c>
      <c r="E254" s="299">
        <v>175.7</v>
      </c>
      <c r="F254" s="299">
        <v>177.3</v>
      </c>
      <c r="G254" s="302"/>
      <c r="H254" s="273">
        <f t="shared" ref="H254:H255" si="451">(IF(D254="SHORT",E254-F254,IF(D254="LONG",F254-E254)))*C254</f>
        <v>6000.0000000000855</v>
      </c>
      <c r="I254" s="274"/>
      <c r="J254" s="275">
        <f t="shared" ref="J254:J255" si="452">(H254+I254)/C254</f>
        <v>1.6000000000000227</v>
      </c>
      <c r="K254" s="276">
        <f t="shared" ref="K254:K255" si="453">SUM(H254:I254)</f>
        <v>6000.0000000000855</v>
      </c>
    </row>
    <row r="255" spans="1:11" s="301" customFormat="1" ht="15">
      <c r="A255" s="298">
        <v>43248</v>
      </c>
      <c r="B255" s="277" t="s">
        <v>170</v>
      </c>
      <c r="C255" s="277">
        <v>4000</v>
      </c>
      <c r="D255" s="277" t="s">
        <v>15</v>
      </c>
      <c r="E255" s="299">
        <v>166.7</v>
      </c>
      <c r="F255" s="299">
        <v>168.35</v>
      </c>
      <c r="G255" s="302"/>
      <c r="H255" s="273">
        <f t="shared" si="451"/>
        <v>6600.0000000000227</v>
      </c>
      <c r="I255" s="274"/>
      <c r="J255" s="275">
        <f t="shared" si="452"/>
        <v>1.6500000000000057</v>
      </c>
      <c r="K255" s="276">
        <f t="shared" si="453"/>
        <v>6600.0000000000227</v>
      </c>
    </row>
    <row r="256" spans="1:11" s="301" customFormat="1" ht="15">
      <c r="A256" s="298">
        <v>43245</v>
      </c>
      <c r="B256" s="277" t="s">
        <v>169</v>
      </c>
      <c r="C256" s="277">
        <v>3200</v>
      </c>
      <c r="D256" s="277" t="s">
        <v>15</v>
      </c>
      <c r="E256" s="299">
        <v>380.3</v>
      </c>
      <c r="F256" s="299">
        <v>384.1</v>
      </c>
      <c r="G256" s="302"/>
      <c r="H256" s="273">
        <f t="shared" ref="H256:H257" si="454">(IF(D256="SHORT",E256-F256,IF(D256="LONG",F256-E256)))*C256</f>
        <v>12160.000000000036</v>
      </c>
      <c r="I256" s="274"/>
      <c r="J256" s="275">
        <f t="shared" ref="J256:J257" si="455">(H256+I256)/C256</f>
        <v>3.8000000000000114</v>
      </c>
      <c r="K256" s="276">
        <f t="shared" ref="K256:K257" si="456">SUM(H256:I256)</f>
        <v>12160.000000000036</v>
      </c>
    </row>
    <row r="257" spans="1:11" s="297" customFormat="1" ht="15">
      <c r="A257" s="294">
        <v>43245</v>
      </c>
      <c r="B257" s="295" t="s">
        <v>163</v>
      </c>
      <c r="C257" s="295">
        <v>3000</v>
      </c>
      <c r="D257" s="295" t="s">
        <v>15</v>
      </c>
      <c r="E257" s="296">
        <v>604.75</v>
      </c>
      <c r="F257" s="296">
        <v>610.75</v>
      </c>
      <c r="G257" s="280">
        <v>618.45000000000005</v>
      </c>
      <c r="H257" s="281">
        <f t="shared" si="454"/>
        <v>18000</v>
      </c>
      <c r="I257" s="282">
        <f t="shared" ref="I257" si="457">(IF(D257="SHORT",IF(G257="",0,E257-G257),IF(D257="LONG",IF(G257="",0,G257-F257))))*C257</f>
        <v>23100.000000000138</v>
      </c>
      <c r="J257" s="283">
        <f t="shared" si="455"/>
        <v>13.700000000000045</v>
      </c>
      <c r="K257" s="284">
        <f t="shared" si="456"/>
        <v>41100.000000000138</v>
      </c>
    </row>
    <row r="258" spans="1:11" s="297" customFormat="1" ht="15">
      <c r="A258" s="294">
        <v>43244</v>
      </c>
      <c r="B258" s="295" t="s">
        <v>168</v>
      </c>
      <c r="C258" s="295">
        <v>600</v>
      </c>
      <c r="D258" s="295" t="s">
        <v>13</v>
      </c>
      <c r="E258" s="296">
        <v>2629.75</v>
      </c>
      <c r="F258" s="296">
        <v>2603.4499999999998</v>
      </c>
      <c r="G258" s="280">
        <v>2570.9</v>
      </c>
      <c r="H258" s="281">
        <f t="shared" ref="H258" si="458">(IF(D258="SHORT",E258-F258,IF(D258="LONG",F258-E258)))*C258</f>
        <v>15780.000000000109</v>
      </c>
      <c r="I258" s="282">
        <f t="shared" ref="I258" si="459">(IF(D258="SHORT",IF(G258="",0,E258-G258),IF(D258="LONG",IF(G258="",0,G258-F258))))*C258</f>
        <v>35309.999999999942</v>
      </c>
      <c r="J258" s="283">
        <f t="shared" ref="J258" si="460">(H258+I258)/C258</f>
        <v>85.150000000000091</v>
      </c>
      <c r="K258" s="284">
        <f t="shared" ref="K258" si="461">SUM(H258:I258)</f>
        <v>51090.000000000051</v>
      </c>
    </row>
    <row r="259" spans="1:11" s="297" customFormat="1" ht="15">
      <c r="A259" s="294">
        <v>43243</v>
      </c>
      <c r="B259" s="295" t="s">
        <v>126</v>
      </c>
      <c r="C259" s="295">
        <v>6400</v>
      </c>
      <c r="D259" s="295" t="s">
        <v>15</v>
      </c>
      <c r="E259" s="296">
        <v>158.35</v>
      </c>
      <c r="F259" s="296">
        <v>159.9</v>
      </c>
      <c r="G259" s="280">
        <v>161.94999999999999</v>
      </c>
      <c r="H259" s="281">
        <f t="shared" ref="H259:H260" si="462">(IF(D259="SHORT",E259-F259,IF(D259="LONG",F259-E259)))*C259</f>
        <v>9920.0000000000728</v>
      </c>
      <c r="I259" s="282">
        <f t="shared" ref="I259" si="463">(IF(D259="SHORT",IF(G259="",0,E259-G259),IF(D259="LONG",IF(G259="",0,G259-F259))))*C259</f>
        <v>13119.999999999891</v>
      </c>
      <c r="J259" s="283">
        <f t="shared" ref="J259:J260" si="464">(H259+I259)/C259</f>
        <v>3.5999999999999943</v>
      </c>
      <c r="K259" s="284">
        <f t="shared" ref="K259:K260" si="465">SUM(H259:I259)</f>
        <v>23039.999999999964</v>
      </c>
    </row>
    <row r="260" spans="1:11" s="301" customFormat="1" ht="15">
      <c r="A260" s="298">
        <v>43243</v>
      </c>
      <c r="B260" s="277" t="s">
        <v>167</v>
      </c>
      <c r="C260" s="277">
        <v>5000</v>
      </c>
      <c r="D260" s="277" t="s">
        <v>15</v>
      </c>
      <c r="E260" s="299">
        <v>234.7</v>
      </c>
      <c r="F260" s="299">
        <v>237</v>
      </c>
      <c r="G260" s="300"/>
      <c r="H260" s="273">
        <f t="shared" si="462"/>
        <v>11500.000000000056</v>
      </c>
      <c r="I260" s="274"/>
      <c r="J260" s="275">
        <f t="shared" si="464"/>
        <v>2.3000000000000114</v>
      </c>
      <c r="K260" s="276">
        <f t="shared" si="465"/>
        <v>11500.000000000056</v>
      </c>
    </row>
    <row r="261" spans="1:11" s="297" customFormat="1" ht="15">
      <c r="A261" s="294">
        <v>43242</v>
      </c>
      <c r="B261" s="295" t="s">
        <v>166</v>
      </c>
      <c r="C261" s="295">
        <v>6000</v>
      </c>
      <c r="D261" s="295" t="s">
        <v>15</v>
      </c>
      <c r="E261" s="296">
        <v>169.3</v>
      </c>
      <c r="F261" s="296">
        <v>171</v>
      </c>
      <c r="G261" s="280">
        <v>173.15</v>
      </c>
      <c r="H261" s="281">
        <f t="shared" ref="H261" si="466">(IF(D261="SHORT",E261-F261,IF(D261="LONG",F261-E261)))*C261</f>
        <v>10199.999999999931</v>
      </c>
      <c r="I261" s="282">
        <f>(IF(D261="SHORT",IF(G261="",0,E261-G261),IF(D261="LONG",IF(G261="",0,G261-F261))))*C261</f>
        <v>12900.000000000035</v>
      </c>
      <c r="J261" s="283">
        <f t="shared" ref="J261" si="467">(H261+I261)/C261</f>
        <v>3.8499999999999939</v>
      </c>
      <c r="K261" s="284">
        <f t="shared" ref="K261" si="468">SUM(H261:I261)</f>
        <v>23099.999999999964</v>
      </c>
    </row>
    <row r="262" spans="1:11" s="11" customFormat="1" ht="15">
      <c r="A262" s="270">
        <v>43241</v>
      </c>
      <c r="B262" s="277" t="s">
        <v>128</v>
      </c>
      <c r="C262" s="271">
        <v>4000</v>
      </c>
      <c r="D262" s="277" t="s">
        <v>13</v>
      </c>
      <c r="E262" s="272">
        <v>398.4</v>
      </c>
      <c r="F262" s="272">
        <v>393.5</v>
      </c>
      <c r="G262" s="272"/>
      <c r="H262" s="273">
        <f t="shared" ref="H262:H263" si="469">(IF(D262="SHORT",E262-F262,IF(D262="LONG",F262-E262)))*C262</f>
        <v>19599.999999999909</v>
      </c>
      <c r="I262" s="274"/>
      <c r="J262" s="275">
        <f t="shared" ref="J262:J263" si="470">(H262+I262)/C262</f>
        <v>4.8999999999999773</v>
      </c>
      <c r="K262" s="276">
        <f t="shared" ref="K262:K263" si="471">SUM(H262:I262)</f>
        <v>19599.999999999909</v>
      </c>
    </row>
    <row r="263" spans="1:11" s="11" customFormat="1" ht="15">
      <c r="A263" s="270">
        <v>43241</v>
      </c>
      <c r="B263" s="277" t="s">
        <v>14</v>
      </c>
      <c r="C263" s="271">
        <v>2000</v>
      </c>
      <c r="D263" s="277" t="s">
        <v>13</v>
      </c>
      <c r="E263" s="272">
        <v>943.65</v>
      </c>
      <c r="F263" s="272">
        <v>934.25</v>
      </c>
      <c r="G263" s="272"/>
      <c r="H263" s="273">
        <f t="shared" si="469"/>
        <v>18799.999999999956</v>
      </c>
      <c r="I263" s="274"/>
      <c r="J263" s="275">
        <f t="shared" si="470"/>
        <v>9.399999999999979</v>
      </c>
      <c r="K263" s="276">
        <f t="shared" si="471"/>
        <v>18799.999999999956</v>
      </c>
    </row>
    <row r="264" spans="1:11" s="297" customFormat="1" ht="15">
      <c r="A264" s="294">
        <v>43238</v>
      </c>
      <c r="B264" s="295" t="s">
        <v>165</v>
      </c>
      <c r="C264" s="295">
        <v>12000</v>
      </c>
      <c r="D264" s="295" t="s">
        <v>13</v>
      </c>
      <c r="E264" s="296">
        <v>76.599999999999994</v>
      </c>
      <c r="F264" s="296">
        <v>75.849999999999994</v>
      </c>
      <c r="G264" s="280">
        <v>74.8</v>
      </c>
      <c r="H264" s="281">
        <f t="shared" ref="H264" si="472">(IF(D264="SHORT",E264-F264,IF(D264="LONG",F264-E264)))*C264</f>
        <v>9000</v>
      </c>
      <c r="I264" s="282">
        <f>(IF(D264="SHORT",IF(G264="",0,E264-G264),IF(D264="LONG",IF(G264="",0,G264-F264))))*C264</f>
        <v>21599.999999999967</v>
      </c>
      <c r="J264" s="283">
        <f t="shared" ref="J264" si="473">(H264+I264)/C264</f>
        <v>2.5499999999999972</v>
      </c>
      <c r="K264" s="284">
        <f t="shared" ref="K264" si="474">SUM(H264:I264)</f>
        <v>30599.999999999967</v>
      </c>
    </row>
    <row r="265" spans="1:11" s="297" customFormat="1" ht="15">
      <c r="A265" s="294">
        <v>43237</v>
      </c>
      <c r="B265" s="295" t="s">
        <v>128</v>
      </c>
      <c r="C265" s="295">
        <v>4000</v>
      </c>
      <c r="D265" s="295" t="s">
        <v>13</v>
      </c>
      <c r="E265" s="296">
        <v>420.65</v>
      </c>
      <c r="F265" s="296">
        <v>416.45</v>
      </c>
      <c r="G265" s="280">
        <v>411.2</v>
      </c>
      <c r="H265" s="281">
        <f t="shared" ref="H265" si="475">(IF(D265="SHORT",E265-F265,IF(D265="LONG",F265-E265)))*C265</f>
        <v>16799.999999999956</v>
      </c>
      <c r="I265" s="282">
        <f>(IF(D265="SHORT",IF(G265="",0,E265-G265),IF(D265="LONG",IF(G265="",0,G265-F265))))*C265</f>
        <v>37799.999999999956</v>
      </c>
      <c r="J265" s="283">
        <f t="shared" ref="J265" si="476">(H265+I265)/C265</f>
        <v>13.649999999999979</v>
      </c>
      <c r="K265" s="284">
        <f t="shared" ref="K265" si="477">SUM(H265:I265)</f>
        <v>54599.999999999913</v>
      </c>
    </row>
    <row r="266" spans="1:11" s="11" customFormat="1" ht="15">
      <c r="A266" s="270">
        <v>43236</v>
      </c>
      <c r="B266" s="277" t="s">
        <v>164</v>
      </c>
      <c r="C266" s="271">
        <v>1000</v>
      </c>
      <c r="D266" s="277" t="s">
        <v>15</v>
      </c>
      <c r="E266" s="272">
        <v>1919.5</v>
      </c>
      <c r="F266" s="272">
        <v>1932</v>
      </c>
      <c r="G266" s="272"/>
      <c r="H266" s="273">
        <f t="shared" ref="H266" si="478">(IF(D266="SHORT",E266-F266,IF(D266="LONG",F266-E266)))*C266</f>
        <v>12500</v>
      </c>
      <c r="I266" s="274"/>
      <c r="J266" s="275">
        <f t="shared" ref="J266" si="479">(H266+I266)/C266</f>
        <v>12.5</v>
      </c>
      <c r="K266" s="276">
        <f t="shared" ref="K266" si="480">SUM(H266:I266)</f>
        <v>12500</v>
      </c>
    </row>
    <row r="267" spans="1:11" s="297" customFormat="1" ht="15">
      <c r="A267" s="294">
        <v>43236</v>
      </c>
      <c r="B267" s="295" t="s">
        <v>49</v>
      </c>
      <c r="C267" s="295">
        <v>8000</v>
      </c>
      <c r="D267" s="295" t="s">
        <v>15</v>
      </c>
      <c r="E267" s="296">
        <v>75.849999999999994</v>
      </c>
      <c r="F267" s="296">
        <v>76.599999999999994</v>
      </c>
      <c r="G267" s="280">
        <v>77.75</v>
      </c>
      <c r="H267" s="281">
        <f t="shared" ref="H267" si="481">(IF(D267="SHORT",E267-F267,IF(D267="LONG",F267-E267)))*C267</f>
        <v>6000</v>
      </c>
      <c r="I267" s="282">
        <f>(IF(D267="SHORT",IF(G267="",0,E267-G267),IF(D267="LONG",IF(G267="",0,G267-F267))))*C267</f>
        <v>9200.0000000000455</v>
      </c>
      <c r="J267" s="283">
        <f t="shared" ref="J267" si="482">(H267+I267)/C267</f>
        <v>1.9000000000000057</v>
      </c>
      <c r="K267" s="284">
        <f t="shared" ref="K267" si="483">SUM(H267:I267)</f>
        <v>15200.000000000045</v>
      </c>
    </row>
    <row r="268" spans="1:11" s="11" customFormat="1" ht="15">
      <c r="A268" s="270">
        <v>43235</v>
      </c>
      <c r="B268" s="277" t="s">
        <v>162</v>
      </c>
      <c r="C268" s="271">
        <v>6000</v>
      </c>
      <c r="D268" s="277" t="s">
        <v>13</v>
      </c>
      <c r="E268" s="272">
        <v>334.45</v>
      </c>
      <c r="F268" s="272">
        <v>331.1</v>
      </c>
      <c r="G268" s="272"/>
      <c r="H268" s="273">
        <f t="shared" ref="H268:H269" si="484">(IF(D268="SHORT",E268-F268,IF(D268="LONG",F268-E268)))*C268</f>
        <v>20099.999999999796</v>
      </c>
      <c r="I268" s="274"/>
      <c r="J268" s="275">
        <f t="shared" ref="J268:J269" si="485">(H268+I268)/C268</f>
        <v>3.3499999999999659</v>
      </c>
      <c r="K268" s="276">
        <f t="shared" ref="K268:K269" si="486">SUM(H268:I268)</f>
        <v>20099.999999999796</v>
      </c>
    </row>
    <row r="269" spans="1:11" s="11" customFormat="1" ht="15">
      <c r="A269" s="270">
        <v>43235</v>
      </c>
      <c r="B269" s="277" t="s">
        <v>161</v>
      </c>
      <c r="C269" s="271">
        <v>2122</v>
      </c>
      <c r="D269" s="277" t="s">
        <v>15</v>
      </c>
      <c r="E269" s="272">
        <v>638</v>
      </c>
      <c r="F269" s="272">
        <v>634</v>
      </c>
      <c r="G269" s="272"/>
      <c r="H269" s="273">
        <f t="shared" si="484"/>
        <v>-8488</v>
      </c>
      <c r="I269" s="274"/>
      <c r="J269" s="275">
        <f t="shared" si="485"/>
        <v>-4</v>
      </c>
      <c r="K269" s="276">
        <f t="shared" si="486"/>
        <v>-8488</v>
      </c>
    </row>
    <row r="270" spans="1:11" s="11" customFormat="1" ht="15">
      <c r="A270" s="270">
        <v>43234</v>
      </c>
      <c r="B270" s="277" t="s">
        <v>163</v>
      </c>
      <c r="C270" s="271">
        <v>3000</v>
      </c>
      <c r="D270" s="277" t="s">
        <v>13</v>
      </c>
      <c r="E270" s="272">
        <v>628</v>
      </c>
      <c r="F270" s="272">
        <v>634.29999999999995</v>
      </c>
      <c r="G270" s="272"/>
      <c r="H270" s="273">
        <f t="shared" ref="H270" si="487">(IF(D270="SHORT",E270-F270,IF(D270="LONG",F270-E270)))*C270</f>
        <v>-18899.999999999862</v>
      </c>
      <c r="I270" s="274"/>
      <c r="J270" s="275">
        <f t="shared" ref="J270" si="488">(H270+I270)/C270</f>
        <v>-6.2999999999999536</v>
      </c>
      <c r="K270" s="276">
        <f t="shared" ref="K270" si="489">SUM(H270:I270)</f>
        <v>-18899.999999999862</v>
      </c>
    </row>
    <row r="271" spans="1:11" s="11" customFormat="1" ht="15">
      <c r="A271" s="270">
        <v>43234</v>
      </c>
      <c r="B271" s="277" t="s">
        <v>160</v>
      </c>
      <c r="C271" s="271">
        <v>1500</v>
      </c>
      <c r="D271" s="277" t="s">
        <v>13</v>
      </c>
      <c r="E271" s="272">
        <v>928.35</v>
      </c>
      <c r="F271" s="272">
        <v>923.4</v>
      </c>
      <c r="G271" s="272"/>
      <c r="H271" s="273">
        <f t="shared" ref="H271" si="490">(IF(D271="SHORT",E271-F271,IF(D271="LONG",F271-E271)))*C271</f>
        <v>7425.0000000000682</v>
      </c>
      <c r="I271" s="274"/>
      <c r="J271" s="275">
        <f t="shared" ref="J271" si="491">(H271+I271)/C271</f>
        <v>4.9500000000000455</v>
      </c>
      <c r="K271" s="276">
        <f t="shared" ref="K271" si="492">SUM(H271:I271)</f>
        <v>7425.0000000000682</v>
      </c>
    </row>
    <row r="272" spans="1:11" s="11" customFormat="1" ht="15">
      <c r="A272" s="270">
        <v>43231</v>
      </c>
      <c r="B272" s="277" t="s">
        <v>159</v>
      </c>
      <c r="C272" s="271">
        <v>1200</v>
      </c>
      <c r="D272" s="277" t="s">
        <v>15</v>
      </c>
      <c r="E272" s="272">
        <v>529</v>
      </c>
      <c r="F272" s="272">
        <v>534.25</v>
      </c>
      <c r="G272" s="272"/>
      <c r="H272" s="273">
        <f t="shared" ref="H272:H273" si="493">(IF(D272="SHORT",E272-F272,IF(D272="LONG",F272-E272)))*C272</f>
        <v>6300</v>
      </c>
      <c r="I272" s="274"/>
      <c r="J272" s="275">
        <f t="shared" ref="J272:J273" si="494">(H272+I272)/C272</f>
        <v>5.25</v>
      </c>
      <c r="K272" s="276">
        <f t="shared" ref="K272:K273" si="495">SUM(H272:I272)</f>
        <v>6300</v>
      </c>
    </row>
    <row r="273" spans="1:11" s="11" customFormat="1" ht="15">
      <c r="A273" s="270">
        <v>43231</v>
      </c>
      <c r="B273" s="277" t="s">
        <v>103</v>
      </c>
      <c r="C273" s="271">
        <v>1500</v>
      </c>
      <c r="D273" s="277" t="s">
        <v>15</v>
      </c>
      <c r="E273" s="272">
        <v>1373.5</v>
      </c>
      <c r="F273" s="272">
        <v>1387.2</v>
      </c>
      <c r="G273" s="272"/>
      <c r="H273" s="273">
        <f t="shared" si="493"/>
        <v>20550.000000000069</v>
      </c>
      <c r="I273" s="274"/>
      <c r="J273" s="275">
        <f t="shared" si="494"/>
        <v>13.700000000000045</v>
      </c>
      <c r="K273" s="276">
        <f t="shared" si="495"/>
        <v>20550.000000000069</v>
      </c>
    </row>
    <row r="274" spans="1:11" s="11" customFormat="1" ht="15">
      <c r="A274" s="270">
        <v>43230</v>
      </c>
      <c r="B274" s="277" t="s">
        <v>158</v>
      </c>
      <c r="C274" s="271">
        <v>5334</v>
      </c>
      <c r="D274" s="277" t="s">
        <v>13</v>
      </c>
      <c r="E274" s="272">
        <v>343.1</v>
      </c>
      <c r="F274" s="272">
        <v>339.7</v>
      </c>
      <c r="G274" s="272"/>
      <c r="H274" s="273">
        <f t="shared" ref="H274:H275" si="496">(IF(D274="SHORT",E274-F274,IF(D274="LONG",F274-E274)))*C274</f>
        <v>18135.60000000018</v>
      </c>
      <c r="I274" s="274"/>
      <c r="J274" s="275">
        <f t="shared" ref="J274:J275" si="497">(H274+I274)/C274</f>
        <v>3.4000000000000337</v>
      </c>
      <c r="K274" s="276">
        <f t="shared" ref="K274:K275" si="498">SUM(H274:I274)</f>
        <v>18135.60000000018</v>
      </c>
    </row>
    <row r="275" spans="1:11" s="11" customFormat="1" ht="15">
      <c r="A275" s="270">
        <v>43230</v>
      </c>
      <c r="B275" s="277" t="s">
        <v>157</v>
      </c>
      <c r="C275" s="271">
        <v>5200</v>
      </c>
      <c r="D275" s="277" t="s">
        <v>15</v>
      </c>
      <c r="E275" s="272">
        <v>317.60000000000002</v>
      </c>
      <c r="F275" s="272">
        <v>318.75</v>
      </c>
      <c r="G275" s="272"/>
      <c r="H275" s="273">
        <f t="shared" si="496"/>
        <v>5979.9999999998818</v>
      </c>
      <c r="I275" s="274"/>
      <c r="J275" s="275">
        <f t="shared" si="497"/>
        <v>1.1499999999999773</v>
      </c>
      <c r="K275" s="276">
        <f t="shared" si="498"/>
        <v>5979.9999999998818</v>
      </c>
    </row>
    <row r="276" spans="1:11" s="11" customFormat="1" ht="15">
      <c r="A276" s="270">
        <v>43229</v>
      </c>
      <c r="B276" s="277" t="s">
        <v>156</v>
      </c>
      <c r="C276" s="271">
        <v>10000</v>
      </c>
      <c r="D276" s="277" t="s">
        <v>15</v>
      </c>
      <c r="E276" s="272">
        <v>82</v>
      </c>
      <c r="F276" s="272">
        <v>82.8</v>
      </c>
      <c r="G276" s="272"/>
      <c r="H276" s="273">
        <f t="shared" ref="H276" si="499">(IF(D276="SHORT",E276-F276,IF(D276="LONG",F276-E276)))*C276</f>
        <v>7999.9999999999718</v>
      </c>
      <c r="I276" s="274"/>
      <c r="J276" s="275">
        <f t="shared" ref="J276" si="500">(H276+I276)/C276</f>
        <v>0.79999999999999716</v>
      </c>
      <c r="K276" s="276">
        <f t="shared" ref="K276" si="501">SUM(H276:I276)</f>
        <v>7999.9999999999718</v>
      </c>
    </row>
    <row r="277" spans="1:11" s="11" customFormat="1" ht="15">
      <c r="A277" s="270">
        <v>43228</v>
      </c>
      <c r="B277" s="277" t="s">
        <v>110</v>
      </c>
      <c r="C277" s="271">
        <v>5500</v>
      </c>
      <c r="D277" s="277" t="s">
        <v>15</v>
      </c>
      <c r="E277" s="272">
        <v>310.8</v>
      </c>
      <c r="F277" s="272">
        <v>313.8</v>
      </c>
      <c r="G277" s="272"/>
      <c r="H277" s="273">
        <f t="shared" ref="H277:H278" si="502">(IF(D277="SHORT",E277-F277,IF(D277="LONG",F277-E277)))*C277</f>
        <v>16500</v>
      </c>
      <c r="I277" s="274"/>
      <c r="J277" s="275">
        <f t="shared" ref="J277:J278" si="503">(H277+I277)/C277</f>
        <v>3</v>
      </c>
      <c r="K277" s="276">
        <f t="shared" ref="K277:K278" si="504">SUM(H277:I277)</f>
        <v>16500</v>
      </c>
    </row>
    <row r="278" spans="1:11" s="297" customFormat="1" ht="15">
      <c r="A278" s="294">
        <v>43227</v>
      </c>
      <c r="B278" s="295" t="s">
        <v>71</v>
      </c>
      <c r="C278" s="295">
        <v>9000</v>
      </c>
      <c r="D278" s="295" t="s">
        <v>15</v>
      </c>
      <c r="E278" s="296">
        <v>253.4</v>
      </c>
      <c r="F278" s="296">
        <v>255.9</v>
      </c>
      <c r="G278" s="280">
        <v>259.14999999999998</v>
      </c>
      <c r="H278" s="281">
        <f t="shared" si="502"/>
        <v>22500</v>
      </c>
      <c r="I278" s="282">
        <f>(IF(D278="SHORT",IF(G278="",0,E278-G278),IF(D278="LONG",IF(G278="",0,G278-F278))))*C278</f>
        <v>29249.999999999745</v>
      </c>
      <c r="J278" s="283">
        <f t="shared" si="503"/>
        <v>5.7499999999999716</v>
      </c>
      <c r="K278" s="284">
        <f t="shared" si="504"/>
        <v>51749.999999999745</v>
      </c>
    </row>
    <row r="279" spans="1:11" s="11" customFormat="1" ht="15">
      <c r="A279" s="270">
        <v>43227</v>
      </c>
      <c r="B279" s="277" t="s">
        <v>147</v>
      </c>
      <c r="C279" s="271">
        <v>1200</v>
      </c>
      <c r="D279" s="277" t="s">
        <v>15</v>
      </c>
      <c r="E279" s="272">
        <v>873.5</v>
      </c>
      <c r="F279" s="272">
        <v>882.2</v>
      </c>
      <c r="G279" s="272"/>
      <c r="H279" s="273">
        <f t="shared" ref="H279" si="505">(IF(D279="SHORT",E279-F279,IF(D279="LONG",F279-E279)))*C279</f>
        <v>10440.000000000055</v>
      </c>
      <c r="I279" s="274"/>
      <c r="J279" s="275">
        <f t="shared" ref="J279" si="506">(H279+I279)/C279</f>
        <v>8.7000000000000455</v>
      </c>
      <c r="K279" s="276">
        <f t="shared" ref="K279" si="507">SUM(H279:I279)</f>
        <v>10440.000000000055</v>
      </c>
    </row>
    <row r="280" spans="1:11" s="11" customFormat="1" ht="15">
      <c r="A280" s="270">
        <v>43224</v>
      </c>
      <c r="B280" s="277" t="s">
        <v>140</v>
      </c>
      <c r="C280" s="271">
        <v>1400</v>
      </c>
      <c r="D280" s="277" t="s">
        <v>15</v>
      </c>
      <c r="E280" s="272">
        <v>933.3</v>
      </c>
      <c r="F280" s="272">
        <v>940.75</v>
      </c>
      <c r="G280" s="272"/>
      <c r="H280" s="273">
        <f t="shared" ref="H280" si="508">(IF(D280="SHORT",E280-F280,IF(D280="LONG",F280-E280)))*C280</f>
        <v>10430.000000000064</v>
      </c>
      <c r="I280" s="274"/>
      <c r="J280" s="275">
        <f t="shared" ref="J280" si="509">(H280+I280)/C280</f>
        <v>7.4500000000000455</v>
      </c>
      <c r="K280" s="276">
        <f t="shared" ref="K280" si="510">SUM(H280:I280)</f>
        <v>10430.000000000064</v>
      </c>
    </row>
    <row r="281" spans="1:11" s="11" customFormat="1" ht="15">
      <c r="A281" s="270">
        <v>43223</v>
      </c>
      <c r="B281" s="277" t="s">
        <v>155</v>
      </c>
      <c r="C281" s="271">
        <v>5000</v>
      </c>
      <c r="D281" s="277" t="s">
        <v>15</v>
      </c>
      <c r="E281" s="272">
        <v>214.9</v>
      </c>
      <c r="F281" s="272">
        <v>217</v>
      </c>
      <c r="G281" s="272"/>
      <c r="H281" s="273">
        <f t="shared" ref="H281" si="511">(IF(D281="SHORT",E281-F281,IF(D281="LONG",F281-E281)))*C281</f>
        <v>10499.999999999971</v>
      </c>
      <c r="I281" s="274"/>
      <c r="J281" s="275">
        <f t="shared" ref="J281" si="512">(H281+I281)/C281</f>
        <v>2.0999999999999943</v>
      </c>
      <c r="K281" s="276">
        <f t="shared" ref="K281" si="513">SUM(H281:I281)</f>
        <v>10499.999999999971</v>
      </c>
    </row>
    <row r="282" spans="1:11" s="11" customFormat="1" ht="15">
      <c r="A282" s="270">
        <v>43223</v>
      </c>
      <c r="B282" s="277" t="s">
        <v>154</v>
      </c>
      <c r="C282" s="271">
        <v>12000</v>
      </c>
      <c r="D282" s="277" t="s">
        <v>13</v>
      </c>
      <c r="E282" s="272">
        <v>101.3</v>
      </c>
      <c r="F282" s="272">
        <v>100.3</v>
      </c>
      <c r="G282" s="272"/>
      <c r="H282" s="273">
        <f t="shared" ref="H282" si="514">(IF(D282="SHORT",E282-F282,IF(D282="LONG",F282-E282)))*C282</f>
        <v>12000</v>
      </c>
      <c r="I282" s="274"/>
      <c r="J282" s="275">
        <f t="shared" ref="J282" si="515">(H282+I282)/C282</f>
        <v>1</v>
      </c>
      <c r="K282" s="276">
        <f t="shared" ref="K282" si="516">SUM(H282:I282)</f>
        <v>12000</v>
      </c>
    </row>
    <row r="283" spans="1:11" s="11" customFormat="1" ht="15">
      <c r="A283" s="270">
        <v>43222</v>
      </c>
      <c r="B283" s="277" t="s">
        <v>153</v>
      </c>
      <c r="C283" s="271">
        <v>5000</v>
      </c>
      <c r="D283" s="277" t="s">
        <v>15</v>
      </c>
      <c r="E283" s="272">
        <v>377.85</v>
      </c>
      <c r="F283" s="272">
        <v>373.95</v>
      </c>
      <c r="G283" s="272"/>
      <c r="H283" s="273">
        <f t="shared" ref="H283" si="517">(IF(D283="SHORT",E283-F283,IF(D283="LONG",F283-E283)))*C283</f>
        <v>-19500.000000000171</v>
      </c>
      <c r="I283" s="274"/>
      <c r="J283" s="275">
        <f t="shared" ref="J283" si="518">(H283+I283)/C283</f>
        <v>-3.9000000000000341</v>
      </c>
      <c r="K283" s="276">
        <f t="shared" ref="K283" si="519">SUM(H283:I283)</f>
        <v>-19500.000000000171</v>
      </c>
    </row>
    <row r="284" spans="1:11" s="261" customFormat="1" ht="15.75">
      <c r="A284" s="293"/>
      <c r="B284" s="290"/>
      <c r="C284" s="290"/>
      <c r="D284" s="290"/>
      <c r="E284" s="290"/>
      <c r="F284" s="290"/>
      <c r="G284" s="290"/>
      <c r="H284" s="291"/>
      <c r="I284" s="292"/>
      <c r="J284" s="290"/>
      <c r="K284" s="290"/>
    </row>
    <row r="285" spans="1:11" s="11" customFormat="1" ht="15">
      <c r="A285" s="270">
        <v>43220</v>
      </c>
      <c r="B285" s="277" t="s">
        <v>152</v>
      </c>
      <c r="C285" s="271">
        <v>1200</v>
      </c>
      <c r="D285" s="277" t="s">
        <v>15</v>
      </c>
      <c r="E285" s="272">
        <v>1485.5</v>
      </c>
      <c r="F285" s="272">
        <v>1499.6</v>
      </c>
      <c r="G285" s="272"/>
      <c r="H285" s="273">
        <f t="shared" ref="H285" si="520">(IF(D285="SHORT",E285-F285,IF(D285="LONG",F285-E285)))*C285</f>
        <v>16919.999999999891</v>
      </c>
      <c r="I285" s="274"/>
      <c r="J285" s="275">
        <f t="shared" ref="J285" si="521">(H285+I285)/C285</f>
        <v>14.099999999999909</v>
      </c>
      <c r="K285" s="276">
        <f t="shared" ref="K285" si="522">SUM(H285:I285)</f>
        <v>16919.999999999891</v>
      </c>
    </row>
    <row r="286" spans="1:11" s="11" customFormat="1" ht="15">
      <c r="A286" s="270">
        <v>43217</v>
      </c>
      <c r="B286" s="277" t="s">
        <v>151</v>
      </c>
      <c r="C286" s="271">
        <v>500</v>
      </c>
      <c r="D286" s="277" t="s">
        <v>15</v>
      </c>
      <c r="E286" s="272">
        <v>2922.4</v>
      </c>
      <c r="F286" s="272">
        <v>2951.6</v>
      </c>
      <c r="G286" s="272"/>
      <c r="H286" s="273">
        <f t="shared" ref="H286" si="523">(IF(D286="SHORT",E286-F286,IF(D286="LONG",F286-E286)))*C286</f>
        <v>14599.999999999909</v>
      </c>
      <c r="I286" s="274"/>
      <c r="J286" s="275">
        <f t="shared" ref="J286" si="524">(H286+I286)/C286</f>
        <v>29.199999999999818</v>
      </c>
      <c r="K286" s="276">
        <f t="shared" ref="K286" si="525">SUM(H286:I286)</f>
        <v>14599.999999999909</v>
      </c>
    </row>
    <row r="287" spans="1:11" s="11" customFormat="1" ht="15">
      <c r="A287" s="270">
        <v>43216</v>
      </c>
      <c r="B287" s="277" t="s">
        <v>150</v>
      </c>
      <c r="C287" s="271">
        <v>12000</v>
      </c>
      <c r="D287" s="277" t="s">
        <v>15</v>
      </c>
      <c r="E287" s="272">
        <v>126.4</v>
      </c>
      <c r="F287" s="272">
        <v>127.6</v>
      </c>
      <c r="G287" s="272"/>
      <c r="H287" s="273">
        <f t="shared" ref="H287:H288" si="526">(IF(D287="SHORT",E287-F287,IF(D287="LONG",F287-E287)))*C287</f>
        <v>14399.999999999864</v>
      </c>
      <c r="I287" s="274"/>
      <c r="J287" s="275">
        <f t="shared" ref="J287:J288" si="527">(H287+I287)/C287</f>
        <v>1.1999999999999886</v>
      </c>
      <c r="K287" s="276">
        <f t="shared" ref="K287:K288" si="528">SUM(H287:I287)</f>
        <v>14399.999999999864</v>
      </c>
    </row>
    <row r="288" spans="1:11" s="11" customFormat="1" ht="15">
      <c r="A288" s="270">
        <v>43216</v>
      </c>
      <c r="B288" s="277" t="s">
        <v>149</v>
      </c>
      <c r="C288" s="271">
        <v>1600</v>
      </c>
      <c r="D288" s="277" t="s">
        <v>15</v>
      </c>
      <c r="E288" s="272">
        <v>1258</v>
      </c>
      <c r="F288" s="272">
        <v>1245.1500000000001</v>
      </c>
      <c r="G288" s="272"/>
      <c r="H288" s="273">
        <f t="shared" si="526"/>
        <v>-20559.999999999854</v>
      </c>
      <c r="I288" s="274"/>
      <c r="J288" s="275">
        <f t="shared" si="527"/>
        <v>-12.849999999999909</v>
      </c>
      <c r="K288" s="276">
        <f t="shared" si="528"/>
        <v>-20559.999999999854</v>
      </c>
    </row>
    <row r="289" spans="1:11" s="11" customFormat="1" ht="15">
      <c r="A289" s="270">
        <v>43215</v>
      </c>
      <c r="B289" s="277" t="s">
        <v>148</v>
      </c>
      <c r="C289" s="271">
        <v>8000</v>
      </c>
      <c r="D289" s="277" t="s">
        <v>15</v>
      </c>
      <c r="E289" s="272">
        <v>242.45</v>
      </c>
      <c r="F289" s="272">
        <v>244.75</v>
      </c>
      <c r="G289" s="272"/>
      <c r="H289" s="273">
        <f t="shared" ref="H289" si="529">(IF(D289="SHORT",E289-F289,IF(D289="LONG",F289-E289)))*C289</f>
        <v>18400.000000000091</v>
      </c>
      <c r="I289" s="274"/>
      <c r="J289" s="275">
        <f t="shared" ref="J289" si="530">(H289+I289)/C289</f>
        <v>2.3000000000000114</v>
      </c>
      <c r="K289" s="276">
        <f t="shared" ref="K289" si="531">SUM(H289:I289)</f>
        <v>18400.000000000091</v>
      </c>
    </row>
    <row r="290" spans="1:11" s="11" customFormat="1" ht="15">
      <c r="A290" s="270">
        <v>43214</v>
      </c>
      <c r="B290" s="277" t="s">
        <v>133</v>
      </c>
      <c r="C290" s="271">
        <v>8000</v>
      </c>
      <c r="D290" s="277" t="s">
        <v>15</v>
      </c>
      <c r="E290" s="272">
        <v>144.1</v>
      </c>
      <c r="F290" s="272">
        <v>142.65</v>
      </c>
      <c r="G290" s="272"/>
      <c r="H290" s="273">
        <f t="shared" ref="H290:H291" si="532">(IF(D290="SHORT",E290-F290,IF(D290="LONG",F290-E290)))*C290</f>
        <v>-11599.999999999909</v>
      </c>
      <c r="I290" s="274"/>
      <c r="J290" s="275">
        <f t="shared" ref="J290:J291" si="533">(H290+I290)/C290</f>
        <v>-1.4499999999999886</v>
      </c>
      <c r="K290" s="276">
        <f t="shared" ref="K290:K291" si="534">SUM(H290:I290)</f>
        <v>-11599.999999999909</v>
      </c>
    </row>
    <row r="291" spans="1:11" s="11" customFormat="1" ht="15">
      <c r="A291" s="270">
        <v>43214</v>
      </c>
      <c r="B291" s="277" t="s">
        <v>82</v>
      </c>
      <c r="C291" s="271">
        <v>24000</v>
      </c>
      <c r="D291" s="277" t="s">
        <v>15</v>
      </c>
      <c r="E291" s="272">
        <v>79</v>
      </c>
      <c r="F291" s="272">
        <v>79.25</v>
      </c>
      <c r="G291" s="272"/>
      <c r="H291" s="273">
        <f t="shared" si="532"/>
        <v>6000</v>
      </c>
      <c r="I291" s="274"/>
      <c r="J291" s="275">
        <f t="shared" si="533"/>
        <v>0.25</v>
      </c>
      <c r="K291" s="276">
        <f t="shared" si="534"/>
        <v>6000</v>
      </c>
    </row>
    <row r="292" spans="1:11" s="11" customFormat="1" ht="15">
      <c r="A292" s="270">
        <v>43213</v>
      </c>
      <c r="B292" s="277" t="s">
        <v>147</v>
      </c>
      <c r="C292" s="271">
        <v>1200</v>
      </c>
      <c r="D292" s="277" t="s">
        <v>15</v>
      </c>
      <c r="E292" s="272">
        <v>908.6</v>
      </c>
      <c r="F292" s="272">
        <v>914.25</v>
      </c>
      <c r="G292" s="272"/>
      <c r="H292" s="273">
        <f t="shared" ref="H292" si="535">(IF(D292="SHORT",E292-F292,IF(D292="LONG",F292-E292)))*C292</f>
        <v>6779.9999999999727</v>
      </c>
      <c r="I292" s="274"/>
      <c r="J292" s="275">
        <f t="shared" ref="J292" si="536">(H292+I292)/C292</f>
        <v>5.6499999999999773</v>
      </c>
      <c r="K292" s="276">
        <f t="shared" ref="K292" si="537">SUM(H292:I292)</f>
        <v>6779.9999999999727</v>
      </c>
    </row>
    <row r="293" spans="1:11" s="285" customFormat="1" ht="15">
      <c r="A293" s="278">
        <v>43213</v>
      </c>
      <c r="B293" s="279" t="s">
        <v>91</v>
      </c>
      <c r="C293" s="279">
        <v>1200</v>
      </c>
      <c r="D293" s="279" t="s">
        <v>15</v>
      </c>
      <c r="E293" s="280">
        <v>1180</v>
      </c>
      <c r="F293" s="280">
        <v>1191.8</v>
      </c>
      <c r="G293" s="280">
        <v>1206.7</v>
      </c>
      <c r="H293" s="281">
        <f t="shared" ref="H293" si="538">(IF(D293="SHORT",E293-F293,IF(D293="LONG",F293-E293)))*C293</f>
        <v>14159.999999999945</v>
      </c>
      <c r="I293" s="282">
        <f>(IF(D293="SHORT",IF(G293="",0,E293-G293),IF(D293="LONG",IF(G293="",0,G293-F293))))*C293</f>
        <v>17880.000000000109</v>
      </c>
      <c r="J293" s="283">
        <f t="shared" ref="J293" si="539">(H293+I293)/C293</f>
        <v>26.700000000000045</v>
      </c>
      <c r="K293" s="284">
        <f t="shared" ref="K293" si="540">SUM(H293:I293)</f>
        <v>32040.000000000055</v>
      </c>
    </row>
    <row r="294" spans="1:11" s="285" customFormat="1" ht="15">
      <c r="A294" s="278">
        <v>43210</v>
      </c>
      <c r="B294" s="279" t="s">
        <v>146</v>
      </c>
      <c r="C294" s="279">
        <v>4400</v>
      </c>
      <c r="D294" s="279" t="s">
        <v>15</v>
      </c>
      <c r="E294" s="280">
        <v>283.5</v>
      </c>
      <c r="F294" s="280">
        <v>286.14999999999998</v>
      </c>
      <c r="G294" s="280">
        <v>289.64999999999998</v>
      </c>
      <c r="H294" s="281">
        <f t="shared" ref="H294" si="541">(IF(D294="SHORT",E294-F294,IF(D294="LONG",F294-E294)))*C294</f>
        <v>11659.9999999999</v>
      </c>
      <c r="I294" s="282">
        <f>(IF(D294="SHORT",IF(G294="",0,E294-G294),IF(D294="LONG",IF(G294="",0,G294-F294))))*C294</f>
        <v>15400</v>
      </c>
      <c r="J294" s="283">
        <f t="shared" ref="J294" si="542">(H294+I294)/C294</f>
        <v>6.1499999999999773</v>
      </c>
      <c r="K294" s="284">
        <f t="shared" ref="K294" si="543">SUM(H294:I294)</f>
        <v>27059.999999999898</v>
      </c>
    </row>
    <row r="295" spans="1:11" s="285" customFormat="1" ht="15">
      <c r="A295" s="278">
        <v>43209</v>
      </c>
      <c r="B295" s="279" t="s">
        <v>145</v>
      </c>
      <c r="C295" s="279">
        <v>7000</v>
      </c>
      <c r="D295" s="279" t="s">
        <v>15</v>
      </c>
      <c r="E295" s="280">
        <v>152.30000000000001</v>
      </c>
      <c r="F295" s="280">
        <v>153.80000000000001</v>
      </c>
      <c r="G295" s="280">
        <v>155.75</v>
      </c>
      <c r="H295" s="281">
        <f t="shared" ref="H295" si="544">(IF(D295="SHORT",E295-F295,IF(D295="LONG",F295-E295)))*C295</f>
        <v>10500</v>
      </c>
      <c r="I295" s="282">
        <f>(IF(D295="SHORT",IF(G295="",0,E295-G295),IF(D295="LONG",IF(G295="",0,G295-F295))))*C295</f>
        <v>13649.99999999992</v>
      </c>
      <c r="J295" s="283">
        <f t="shared" ref="J295" si="545">(H295+I295)/C295</f>
        <v>3.4499999999999886</v>
      </c>
      <c r="K295" s="284">
        <f t="shared" ref="K295" si="546">SUM(H295:I295)</f>
        <v>24149.99999999992</v>
      </c>
    </row>
    <row r="296" spans="1:11" s="11" customFormat="1" ht="15">
      <c r="A296" s="270">
        <v>43208</v>
      </c>
      <c r="B296" s="277" t="s">
        <v>144</v>
      </c>
      <c r="C296" s="271">
        <v>1200</v>
      </c>
      <c r="D296" s="277" t="s">
        <v>15</v>
      </c>
      <c r="E296" s="272">
        <v>1575.75</v>
      </c>
      <c r="F296" s="272">
        <v>1580</v>
      </c>
      <c r="G296" s="272"/>
      <c r="H296" s="273">
        <f t="shared" ref="H296" si="547">(IF(D296="SHORT",E296-F296,IF(D296="LONG",F296-E296)))*C296</f>
        <v>5100</v>
      </c>
      <c r="I296" s="274"/>
      <c r="J296" s="275">
        <f t="shared" ref="J296" si="548">(H296+I296)/C296</f>
        <v>4.25</v>
      </c>
      <c r="K296" s="276">
        <f t="shared" ref="K296" si="549">SUM(H296:I296)</f>
        <v>5100</v>
      </c>
    </row>
    <row r="297" spans="1:11" s="11" customFormat="1" ht="15">
      <c r="A297" s="270">
        <v>43207</v>
      </c>
      <c r="B297" s="277" t="s">
        <v>143</v>
      </c>
      <c r="C297" s="271">
        <v>6000</v>
      </c>
      <c r="D297" s="277" t="s">
        <v>15</v>
      </c>
      <c r="E297" s="272">
        <v>212.5</v>
      </c>
      <c r="F297" s="272">
        <v>214.6</v>
      </c>
      <c r="G297" s="272"/>
      <c r="H297" s="273">
        <f t="shared" ref="H297" si="550">(IF(D297="SHORT",E297-F297,IF(D297="LONG",F297-E297)))*C297</f>
        <v>12599.999999999965</v>
      </c>
      <c r="I297" s="274"/>
      <c r="J297" s="275">
        <f t="shared" ref="J297" si="551">(H297+I297)/C297</f>
        <v>2.0999999999999943</v>
      </c>
      <c r="K297" s="276">
        <f t="shared" ref="K297" si="552">SUM(H297:I297)</f>
        <v>12599.999999999965</v>
      </c>
    </row>
    <row r="298" spans="1:11" s="11" customFormat="1" ht="15">
      <c r="A298" s="270">
        <v>43206</v>
      </c>
      <c r="B298" s="277" t="s">
        <v>142</v>
      </c>
      <c r="C298" s="271">
        <v>6000</v>
      </c>
      <c r="D298" s="277" t="s">
        <v>15</v>
      </c>
      <c r="E298" s="272">
        <v>410.65</v>
      </c>
      <c r="F298" s="272">
        <v>414.75</v>
      </c>
      <c r="G298" s="272"/>
      <c r="H298" s="273">
        <f t="shared" ref="H298" si="553">(IF(D298="SHORT",E298-F298,IF(D298="LONG",F298-E298)))*C298</f>
        <v>24600.000000000138</v>
      </c>
      <c r="I298" s="274"/>
      <c r="J298" s="275">
        <f t="shared" ref="J298" si="554">(H298+I298)/C298</f>
        <v>4.1000000000000227</v>
      </c>
      <c r="K298" s="276">
        <f t="shared" ref="K298" si="555">SUM(H298:I298)</f>
        <v>24600.000000000138</v>
      </c>
    </row>
    <row r="299" spans="1:11" s="11" customFormat="1" ht="15">
      <c r="A299" s="270">
        <v>43203</v>
      </c>
      <c r="B299" s="277" t="s">
        <v>14</v>
      </c>
      <c r="C299" s="271">
        <v>2000</v>
      </c>
      <c r="D299" s="277" t="s">
        <v>15</v>
      </c>
      <c r="E299" s="272">
        <v>872.2</v>
      </c>
      <c r="F299" s="272">
        <v>880.05</v>
      </c>
      <c r="G299" s="272"/>
      <c r="H299" s="273">
        <f t="shared" ref="H299" si="556">(IF(D299="SHORT",E299-F299,IF(D299="LONG",F299-E299)))*C299</f>
        <v>15699.999999999818</v>
      </c>
      <c r="I299" s="274"/>
      <c r="J299" s="275">
        <f t="shared" ref="J299" si="557">(H299+I299)/C299</f>
        <v>7.8499999999999091</v>
      </c>
      <c r="K299" s="276">
        <f t="shared" ref="K299" si="558">SUM(H299:I299)</f>
        <v>15699.999999999818</v>
      </c>
    </row>
    <row r="300" spans="1:11" s="11" customFormat="1" ht="15">
      <c r="A300" s="270">
        <v>43202</v>
      </c>
      <c r="B300" s="277" t="s">
        <v>141</v>
      </c>
      <c r="C300" s="271">
        <v>1600</v>
      </c>
      <c r="D300" s="277" t="s">
        <v>13</v>
      </c>
      <c r="E300" s="272">
        <v>1124.3499999999999</v>
      </c>
      <c r="F300" s="272">
        <v>1131.95</v>
      </c>
      <c r="G300" s="272"/>
      <c r="H300" s="273">
        <f t="shared" ref="H300" si="559">(IF(D300="SHORT",E300-F300,IF(D300="LONG",F300-E300)))*C300</f>
        <v>-12160.000000000218</v>
      </c>
      <c r="I300" s="274"/>
      <c r="J300" s="275">
        <f t="shared" ref="J300" si="560">(H300+I300)/C300</f>
        <v>-7.6000000000001364</v>
      </c>
      <c r="K300" s="276">
        <f t="shared" ref="K300" si="561">SUM(H300:I300)</f>
        <v>-12160.000000000218</v>
      </c>
    </row>
    <row r="301" spans="1:11" s="11" customFormat="1" ht="15">
      <c r="A301" s="270">
        <v>43201</v>
      </c>
      <c r="B301" s="277" t="s">
        <v>128</v>
      </c>
      <c r="C301" s="271">
        <v>4000</v>
      </c>
      <c r="D301" s="277" t="s">
        <v>15</v>
      </c>
      <c r="E301" s="272">
        <v>407.8</v>
      </c>
      <c r="F301" s="272">
        <v>411.85</v>
      </c>
      <c r="G301" s="272"/>
      <c r="H301" s="273">
        <f t="shared" ref="H301:H302" si="562">(IF(D301="SHORT",E301-F301,IF(D301="LONG",F301-E301)))*C301</f>
        <v>16200.000000000045</v>
      </c>
      <c r="I301" s="274"/>
      <c r="J301" s="275">
        <f t="shared" ref="J301:J302" si="563">(H301+I301)/C301</f>
        <v>4.0500000000000114</v>
      </c>
      <c r="K301" s="276">
        <f t="shared" ref="K301:K302" si="564">SUM(H301:I301)</f>
        <v>16200.000000000045</v>
      </c>
    </row>
    <row r="302" spans="1:11" s="285" customFormat="1" ht="15">
      <c r="A302" s="278">
        <v>43200</v>
      </c>
      <c r="B302" s="279" t="s">
        <v>140</v>
      </c>
      <c r="C302" s="279">
        <v>1400</v>
      </c>
      <c r="D302" s="279" t="s">
        <v>15</v>
      </c>
      <c r="E302" s="280">
        <v>952.35</v>
      </c>
      <c r="F302" s="280">
        <v>961.35</v>
      </c>
      <c r="G302" s="280">
        <v>972.95</v>
      </c>
      <c r="H302" s="281">
        <f t="shared" si="562"/>
        <v>12600</v>
      </c>
      <c r="I302" s="282">
        <f>(IF(D302="SHORT",IF(G302="",0,E302-G302),IF(D302="LONG",IF(G302="",0,G302-F302))))*C302</f>
        <v>16240.000000000033</v>
      </c>
      <c r="J302" s="283">
        <f t="shared" si="563"/>
        <v>20.600000000000023</v>
      </c>
      <c r="K302" s="284">
        <f t="shared" si="564"/>
        <v>28840.000000000033</v>
      </c>
    </row>
    <row r="303" spans="1:11" s="11" customFormat="1" ht="15">
      <c r="A303" s="270">
        <v>43200</v>
      </c>
      <c r="B303" s="277" t="s">
        <v>12</v>
      </c>
      <c r="C303" s="271">
        <v>2400</v>
      </c>
      <c r="D303" s="277" t="s">
        <v>13</v>
      </c>
      <c r="E303" s="272">
        <v>752.3</v>
      </c>
      <c r="F303" s="272">
        <v>756.45</v>
      </c>
      <c r="G303" s="272"/>
      <c r="H303" s="273">
        <f t="shared" ref="H303" si="565">(IF(D303="SHORT",E303-F303,IF(D303="LONG",F303-E303)))*C303</f>
        <v>-9960.0000000002183</v>
      </c>
      <c r="I303" s="274"/>
      <c r="J303" s="275">
        <f t="shared" ref="J303" si="566">(H303+I303)/C303</f>
        <v>-4.1500000000000909</v>
      </c>
      <c r="K303" s="276">
        <f t="shared" ref="K303" si="567">SUM(H303:I303)</f>
        <v>-9960.0000000002183</v>
      </c>
    </row>
    <row r="304" spans="1:11" s="11" customFormat="1" ht="15">
      <c r="A304" s="270">
        <v>43196</v>
      </c>
      <c r="B304" s="277" t="s">
        <v>130</v>
      </c>
      <c r="C304" s="271">
        <v>3000</v>
      </c>
      <c r="D304" s="277" t="s">
        <v>15</v>
      </c>
      <c r="E304" s="272">
        <v>719</v>
      </c>
      <c r="F304" s="272">
        <v>726.15</v>
      </c>
      <c r="G304" s="272"/>
      <c r="H304" s="273">
        <f t="shared" ref="H304" si="568">(IF(D304="SHORT",E304-F304,IF(D304="LONG",F304-E304)))*C304</f>
        <v>21449.999999999931</v>
      </c>
      <c r="I304" s="274"/>
      <c r="J304" s="275">
        <f t="shared" ref="J304" si="569">(H304+I304)/C304</f>
        <v>7.1499999999999773</v>
      </c>
      <c r="K304" s="276">
        <f t="shared" ref="K304" si="570">SUM(H304:I304)</f>
        <v>21449.999999999931</v>
      </c>
    </row>
    <row r="305" spans="1:11" s="285" customFormat="1" ht="15">
      <c r="A305" s="278">
        <v>43195</v>
      </c>
      <c r="B305" s="279" t="s">
        <v>139</v>
      </c>
      <c r="C305" s="279">
        <v>8000</v>
      </c>
      <c r="D305" s="279" t="s">
        <v>15</v>
      </c>
      <c r="E305" s="280">
        <v>146.65</v>
      </c>
      <c r="F305" s="280">
        <v>148.1</v>
      </c>
      <c r="G305" s="280">
        <v>149.9</v>
      </c>
      <c r="H305" s="281">
        <f t="shared" ref="H305" si="571">(IF(D305="SHORT",E305-F305,IF(D305="LONG",F305-E305)))*C305</f>
        <v>11599.999999999909</v>
      </c>
      <c r="I305" s="282">
        <f>(IF(D305="SHORT",IF(G305="",0,E305-G305),IF(D305="LONG",IF(G305="",0,G305-F305))))*C305</f>
        <v>14400.000000000091</v>
      </c>
      <c r="J305" s="283">
        <f t="shared" ref="J305" si="572">(H305+I305)/C305</f>
        <v>3.25</v>
      </c>
      <c r="K305" s="284">
        <f t="shared" ref="K305" si="573">SUM(H305:I305)</f>
        <v>26000</v>
      </c>
    </row>
    <row r="306" spans="1:11" s="11" customFormat="1" ht="15">
      <c r="A306" s="270">
        <v>43194</v>
      </c>
      <c r="B306" s="277" t="s">
        <v>138</v>
      </c>
      <c r="C306" s="271">
        <v>5000</v>
      </c>
      <c r="D306" s="277" t="s">
        <v>15</v>
      </c>
      <c r="E306" s="272">
        <v>370.05</v>
      </c>
      <c r="F306" s="272">
        <v>373.75</v>
      </c>
      <c r="G306" s="272"/>
      <c r="H306" s="273">
        <f t="shared" ref="H306" si="574">(IF(D306="SHORT",E306-F306,IF(D306="LONG",F306-E306)))*C306</f>
        <v>18499.999999999942</v>
      </c>
      <c r="I306" s="274"/>
      <c r="J306" s="275">
        <f t="shared" ref="J306" si="575">(H306+I306)/C306</f>
        <v>3.6999999999999882</v>
      </c>
      <c r="K306" s="276">
        <f t="shared" ref="K306" si="576">SUM(H306:I306)</f>
        <v>18499.999999999942</v>
      </c>
    </row>
    <row r="307" spans="1:11" s="11" customFormat="1" ht="15">
      <c r="A307" s="270">
        <v>43193</v>
      </c>
      <c r="B307" s="277" t="s">
        <v>137</v>
      </c>
      <c r="C307" s="271">
        <v>2400</v>
      </c>
      <c r="D307" s="277" t="s">
        <v>13</v>
      </c>
      <c r="E307" s="272">
        <v>604.79999999999995</v>
      </c>
      <c r="F307" s="272">
        <v>598.75</v>
      </c>
      <c r="G307" s="272"/>
      <c r="H307" s="273">
        <f t="shared" ref="H307" si="577">(IF(D307="SHORT",E307-F307,IF(D307="LONG",F307-E307)))*C307</f>
        <v>14519.999999999891</v>
      </c>
      <c r="I307" s="274"/>
      <c r="J307" s="275">
        <f t="shared" ref="J307" si="578">(H307+I307)/C307</f>
        <v>6.0499999999999545</v>
      </c>
      <c r="K307" s="276">
        <f t="shared" ref="K307" si="579">SUM(H307:I307)</f>
        <v>14519.999999999891</v>
      </c>
    </row>
    <row r="308" spans="1:11" s="261" customFormat="1" ht="15.75">
      <c r="A308" s="289"/>
      <c r="B308" s="286"/>
      <c r="C308" s="286"/>
      <c r="D308" s="286"/>
      <c r="E308" s="286"/>
      <c r="F308" s="286"/>
      <c r="G308" s="286"/>
      <c r="H308" s="287"/>
      <c r="I308" s="288"/>
      <c r="J308" s="286"/>
      <c r="K308" s="286"/>
    </row>
    <row r="309" spans="1:11" s="285" customFormat="1" ht="15">
      <c r="A309" s="278">
        <v>43187</v>
      </c>
      <c r="B309" s="279" t="s">
        <v>133</v>
      </c>
      <c r="C309" s="279">
        <v>8000</v>
      </c>
      <c r="D309" s="279" t="s">
        <v>15</v>
      </c>
      <c r="E309" s="280">
        <v>142.94999999999999</v>
      </c>
      <c r="F309" s="280">
        <v>144.30000000000001</v>
      </c>
      <c r="G309" s="280">
        <v>146</v>
      </c>
      <c r="H309" s="281">
        <f t="shared" ref="H309" si="580">(IF(D309="SHORT",E309-F309,IF(D309="LONG",F309-E309)))*C309</f>
        <v>10800.000000000182</v>
      </c>
      <c r="I309" s="282">
        <f>(IF(D309="SHORT",IF(G309="",0,E309-G309),IF(D309="LONG",IF(G309="",0,G309-F309))))*C309</f>
        <v>13599.999999999909</v>
      </c>
      <c r="J309" s="283">
        <f t="shared" ref="J309" si="581">(H309+I309)/C309</f>
        <v>3.0500000000000114</v>
      </c>
      <c r="K309" s="284">
        <f t="shared" ref="K309" si="582">SUM(H309:I309)</f>
        <v>24400.000000000091</v>
      </c>
    </row>
    <row r="310" spans="1:11" s="11" customFormat="1" ht="15">
      <c r="A310" s="270">
        <v>43186</v>
      </c>
      <c r="B310" s="277" t="s">
        <v>136</v>
      </c>
      <c r="C310" s="271">
        <v>10000</v>
      </c>
      <c r="D310" s="277" t="s">
        <v>15</v>
      </c>
      <c r="E310" s="272">
        <v>106</v>
      </c>
      <c r="F310" s="272">
        <v>107.1</v>
      </c>
      <c r="G310" s="272"/>
      <c r="H310" s="273">
        <f t="shared" ref="H310" si="583">(IF(D310="SHORT",E310-F310,IF(D310="LONG",F310-E310)))*C310</f>
        <v>10999.999999999944</v>
      </c>
      <c r="I310" s="274"/>
      <c r="J310" s="275">
        <f t="shared" ref="J310" si="584">(H310+I310)/C310</f>
        <v>1.0999999999999943</v>
      </c>
      <c r="K310" s="276">
        <f t="shared" ref="K310" si="585">SUM(H310:I310)</f>
        <v>10999.999999999944</v>
      </c>
    </row>
    <row r="311" spans="1:11" s="11" customFormat="1" ht="15">
      <c r="A311" s="270">
        <v>43185</v>
      </c>
      <c r="B311" s="277" t="s">
        <v>135</v>
      </c>
      <c r="C311" s="271">
        <v>1200</v>
      </c>
      <c r="D311" s="277" t="s">
        <v>13</v>
      </c>
      <c r="E311" s="272">
        <v>1108</v>
      </c>
      <c r="F311" s="272">
        <v>1104</v>
      </c>
      <c r="G311" s="272"/>
      <c r="H311" s="273">
        <f t="shared" ref="H311" si="586">(IF(D311="SHORT",E311-F311,IF(D311="LONG",F311-E311)))*C311</f>
        <v>4800</v>
      </c>
      <c r="I311" s="274"/>
      <c r="J311" s="275">
        <f t="shared" ref="J311" si="587">(H311+I311)/C311</f>
        <v>4</v>
      </c>
      <c r="K311" s="276">
        <f t="shared" ref="K311" si="588">SUM(H311:I311)</f>
        <v>4800</v>
      </c>
    </row>
    <row r="312" spans="1:11" s="11" customFormat="1" ht="15">
      <c r="A312" s="270">
        <v>43181</v>
      </c>
      <c r="B312" s="277" t="s">
        <v>130</v>
      </c>
      <c r="C312" s="271">
        <v>3000</v>
      </c>
      <c r="D312" s="277" t="s">
        <v>13</v>
      </c>
      <c r="E312" s="272">
        <v>670</v>
      </c>
      <c r="F312" s="272">
        <v>665.2</v>
      </c>
      <c r="G312" s="272"/>
      <c r="H312" s="273">
        <f t="shared" ref="H312" si="589">(IF(D312="SHORT",E312-F312,IF(D312="LONG",F312-E312)))*C312</f>
        <v>14399.999999999864</v>
      </c>
      <c r="I312" s="274"/>
      <c r="J312" s="275">
        <f t="shared" ref="J312" si="590">(H312+I312)/C312</f>
        <v>4.7999999999999545</v>
      </c>
      <c r="K312" s="276">
        <f t="shared" ref="K312" si="591">SUM(H312:I312)</f>
        <v>14399.999999999864</v>
      </c>
    </row>
    <row r="313" spans="1:11" s="11" customFormat="1" ht="15">
      <c r="A313" s="270">
        <v>43180</v>
      </c>
      <c r="B313" s="277" t="s">
        <v>134</v>
      </c>
      <c r="C313" s="271">
        <v>9000</v>
      </c>
      <c r="D313" s="277" t="s">
        <v>15</v>
      </c>
      <c r="E313" s="272">
        <v>431</v>
      </c>
      <c r="F313" s="272">
        <v>433</v>
      </c>
      <c r="G313" s="272"/>
      <c r="H313" s="273">
        <f t="shared" ref="H313" si="592">(IF(D313="SHORT",E313-F313,IF(D313="LONG",F313-E313)))*C313</f>
        <v>18000</v>
      </c>
      <c r="I313" s="274"/>
      <c r="J313" s="275">
        <f t="shared" ref="J313" si="593">(H313+I313)/C313</f>
        <v>2</v>
      </c>
      <c r="K313" s="276">
        <f t="shared" ref="K313" si="594">SUM(H313:I313)</f>
        <v>18000</v>
      </c>
    </row>
    <row r="314" spans="1:11" s="285" customFormat="1" ht="15">
      <c r="A314" s="278">
        <v>43178</v>
      </c>
      <c r="B314" s="279" t="s">
        <v>133</v>
      </c>
      <c r="C314" s="279">
        <v>8000</v>
      </c>
      <c r="D314" s="279" t="s">
        <v>13</v>
      </c>
      <c r="E314" s="280">
        <v>134.25</v>
      </c>
      <c r="F314" s="280">
        <v>132.9</v>
      </c>
      <c r="G314" s="280">
        <v>131.19999999999999</v>
      </c>
      <c r="H314" s="281">
        <f t="shared" ref="H314" si="595">(IF(D314="SHORT",E314-F314,IF(D314="LONG",F314-E314)))*C314</f>
        <v>10799.999999999955</v>
      </c>
      <c r="I314" s="282">
        <f>(IF(D314="SHORT",IF(G314="",0,E314-G314),IF(D314="LONG",IF(G314="",0,G314-F314))))*C314</f>
        <v>24400.000000000091</v>
      </c>
      <c r="J314" s="283">
        <f t="shared" ref="J314" si="596">(H314+I314)/C314</f>
        <v>4.4000000000000057</v>
      </c>
      <c r="K314" s="284">
        <f t="shared" ref="K314" si="597">SUM(H314:I314)</f>
        <v>35200.000000000044</v>
      </c>
    </row>
    <row r="315" spans="1:11" s="11" customFormat="1" ht="15">
      <c r="A315" s="270">
        <v>43173</v>
      </c>
      <c r="B315" s="277" t="s">
        <v>132</v>
      </c>
      <c r="C315" s="271">
        <v>9000</v>
      </c>
      <c r="D315" s="277" t="s">
        <v>15</v>
      </c>
      <c r="E315" s="272">
        <v>233.1</v>
      </c>
      <c r="F315" s="272">
        <v>235.4</v>
      </c>
      <c r="G315" s="272"/>
      <c r="H315" s="273">
        <f t="shared" ref="H315" si="598">(IF(D315="SHORT",E315-F315,IF(D315="LONG",F315-E315)))*C315</f>
        <v>20700.000000000102</v>
      </c>
      <c r="I315" s="274"/>
      <c r="J315" s="275">
        <f t="shared" ref="J315" si="599">(H315+I315)/C315</f>
        <v>2.3000000000000114</v>
      </c>
      <c r="K315" s="276">
        <f t="shared" ref="K315" si="600">SUM(H315:I315)</f>
        <v>20700.000000000102</v>
      </c>
    </row>
    <row r="316" spans="1:11" s="11" customFormat="1" ht="15">
      <c r="A316" s="270">
        <v>43172</v>
      </c>
      <c r="B316" s="277" t="s">
        <v>131</v>
      </c>
      <c r="C316" s="271">
        <v>1200</v>
      </c>
      <c r="D316" s="277" t="s">
        <v>15</v>
      </c>
      <c r="E316" s="272">
        <v>1284.25</v>
      </c>
      <c r="F316" s="272">
        <v>1293.5</v>
      </c>
      <c r="G316" s="272"/>
      <c r="H316" s="273">
        <f t="shared" ref="H316" si="601">(IF(D316="SHORT",E316-F316,IF(D316="LONG",F316-E316)))*C316</f>
        <v>11100</v>
      </c>
      <c r="I316" s="274"/>
      <c r="J316" s="275">
        <f t="shared" ref="J316" si="602">(H316+I316)/C316</f>
        <v>9.25</v>
      </c>
      <c r="K316" s="276">
        <f t="shared" ref="K316" si="603">SUM(H316:I316)</f>
        <v>11100</v>
      </c>
    </row>
    <row r="317" spans="1:11" s="11" customFormat="1" ht="15">
      <c r="A317" s="270">
        <v>43172</v>
      </c>
      <c r="B317" s="277" t="s">
        <v>131</v>
      </c>
      <c r="C317" s="271">
        <v>1200</v>
      </c>
      <c r="D317" s="277" t="s">
        <v>15</v>
      </c>
      <c r="E317" s="272">
        <v>1284.25</v>
      </c>
      <c r="F317" s="272">
        <v>1293.5</v>
      </c>
      <c r="G317" s="272"/>
      <c r="H317" s="273">
        <f t="shared" ref="H317" si="604">(IF(D317="SHORT",E317-F317,IF(D317="LONG",F317-E317)))*C317</f>
        <v>11100</v>
      </c>
      <c r="I317" s="274"/>
      <c r="J317" s="275">
        <f t="shared" ref="J317" si="605">(H317+I317)/C317</f>
        <v>9.25</v>
      </c>
      <c r="K317" s="276">
        <f t="shared" ref="K317" si="606">SUM(H317:I317)</f>
        <v>11100</v>
      </c>
    </row>
    <row r="318" spans="1:11" s="11" customFormat="1" ht="15">
      <c r="A318" s="270">
        <v>43167</v>
      </c>
      <c r="B318" s="277" t="s">
        <v>129</v>
      </c>
      <c r="C318" s="271">
        <v>3150</v>
      </c>
      <c r="D318" s="277" t="s">
        <v>15</v>
      </c>
      <c r="E318" s="272">
        <v>359.15</v>
      </c>
      <c r="F318" s="272">
        <v>363.5</v>
      </c>
      <c r="G318" s="272"/>
      <c r="H318" s="273">
        <f t="shared" ref="H318:H319" si="607">(IF(D318="SHORT",E318-F318,IF(D318="LONG",F318-E318)))*C318</f>
        <v>13702.500000000071</v>
      </c>
      <c r="I318" s="274"/>
      <c r="J318" s="275">
        <f t="shared" ref="J318:J319" si="608">(H318+I318)/C318</f>
        <v>4.3500000000000227</v>
      </c>
      <c r="K318" s="276">
        <f t="shared" ref="K318:K319" si="609">SUM(H318:I318)</f>
        <v>13702.500000000071</v>
      </c>
    </row>
    <row r="319" spans="1:11" s="11" customFormat="1" ht="15">
      <c r="A319" s="270">
        <v>43167</v>
      </c>
      <c r="B319" s="277" t="s">
        <v>128</v>
      </c>
      <c r="C319" s="271">
        <v>4000</v>
      </c>
      <c r="D319" s="277" t="s">
        <v>13</v>
      </c>
      <c r="E319" s="272">
        <v>387.5</v>
      </c>
      <c r="F319" s="272">
        <v>391.45</v>
      </c>
      <c r="G319" s="272"/>
      <c r="H319" s="273">
        <f t="shared" si="607"/>
        <v>-15799.999999999955</v>
      </c>
      <c r="I319" s="274"/>
      <c r="J319" s="275">
        <f t="shared" si="608"/>
        <v>-3.9499999999999886</v>
      </c>
      <c r="K319" s="276">
        <f t="shared" si="609"/>
        <v>-15799.999999999955</v>
      </c>
    </row>
    <row r="320" spans="1:11" s="11" customFormat="1" ht="15">
      <c r="A320" s="270">
        <v>43166</v>
      </c>
      <c r="B320" s="277" t="s">
        <v>127</v>
      </c>
      <c r="C320" s="271">
        <v>1000</v>
      </c>
      <c r="D320" s="277" t="s">
        <v>13</v>
      </c>
      <c r="E320" s="272">
        <v>1985.25</v>
      </c>
      <c r="F320" s="272">
        <v>1976.8</v>
      </c>
      <c r="G320" s="272"/>
      <c r="H320" s="273">
        <f t="shared" ref="H320" si="610">(IF(D320="SHORT",E320-F320,IF(D320="LONG",F320-E320)))*C320</f>
        <v>8450.0000000000455</v>
      </c>
      <c r="I320" s="274"/>
      <c r="J320" s="275">
        <f t="shared" ref="J320" si="611">(H320+I320)/C320</f>
        <v>8.4500000000000455</v>
      </c>
      <c r="K320" s="276">
        <f t="shared" ref="K320" si="612">SUM(H320:I320)</f>
        <v>8450.0000000000455</v>
      </c>
    </row>
    <row r="321" spans="1:11" s="285" customFormat="1" ht="15">
      <c r="A321" s="278">
        <v>43165</v>
      </c>
      <c r="B321" s="279" t="s">
        <v>126</v>
      </c>
      <c r="C321" s="279">
        <v>6400</v>
      </c>
      <c r="D321" s="279" t="s">
        <v>13</v>
      </c>
      <c r="E321" s="280">
        <v>146.19999999999999</v>
      </c>
      <c r="F321" s="280">
        <v>144.5</v>
      </c>
      <c r="G321" s="280">
        <v>142.44999999999999</v>
      </c>
      <c r="H321" s="281">
        <f t="shared" ref="H321" si="613">(IF(D321="SHORT",E321-F321,IF(D321="LONG",F321-E321)))*C321</f>
        <v>10879.999999999927</v>
      </c>
      <c r="I321" s="282">
        <f>(IF(D321="SHORT",IF(G321="",0,E321-G321),IF(D321="LONG",IF(G321="",0,G321-F321))))*C321</f>
        <v>24000</v>
      </c>
      <c r="J321" s="283">
        <f t="shared" ref="J321" si="614">(H321+I321)/C321</f>
        <v>5.4499999999999886</v>
      </c>
      <c r="K321" s="284">
        <f t="shared" ref="K321" si="615">SUM(H321:I321)</f>
        <v>34879.999999999927</v>
      </c>
    </row>
    <row r="322" spans="1:11" s="11" customFormat="1" ht="15">
      <c r="A322" s="270">
        <v>43164</v>
      </c>
      <c r="B322" s="277" t="s">
        <v>125</v>
      </c>
      <c r="C322" s="271">
        <v>1000</v>
      </c>
      <c r="D322" s="277" t="s">
        <v>13</v>
      </c>
      <c r="E322" s="272">
        <v>1893</v>
      </c>
      <c r="F322" s="272">
        <v>1871.25</v>
      </c>
      <c r="G322" s="272"/>
      <c r="H322" s="273">
        <f t="shared" ref="H322" si="616">(IF(D322="SHORT",E322-F322,IF(D322="LONG",F322-E322)))*C322</f>
        <v>21750</v>
      </c>
      <c r="I322" s="274"/>
      <c r="J322" s="275">
        <f t="shared" ref="J322" si="617">(H322+I322)/C322</f>
        <v>21.75</v>
      </c>
      <c r="K322" s="276">
        <f t="shared" ref="K322" si="618">SUM(H322:I322)</f>
        <v>21750</v>
      </c>
    </row>
    <row r="323" spans="1:11" s="11" customFormat="1" ht="15">
      <c r="A323" s="270">
        <v>43164</v>
      </c>
      <c r="B323" s="277" t="s">
        <v>68</v>
      </c>
      <c r="C323" s="271">
        <v>14000</v>
      </c>
      <c r="D323" s="277" t="s">
        <v>13</v>
      </c>
      <c r="E323" s="272">
        <v>141.30000000000001</v>
      </c>
      <c r="F323" s="272">
        <v>139.5</v>
      </c>
      <c r="G323" s="272"/>
      <c r="H323" s="273">
        <f t="shared" ref="H323" si="619">(IF(D323="SHORT",E323-F323,IF(D323="LONG",F323-E323)))*C323</f>
        <v>25200.00000000016</v>
      </c>
      <c r="I323" s="274"/>
      <c r="J323" s="275">
        <f t="shared" ref="J323" si="620">(H323+I323)/C323</f>
        <v>1.8000000000000114</v>
      </c>
      <c r="K323" s="276">
        <f t="shared" ref="K323" si="621">SUM(H323:I323)</f>
        <v>25200.00000000016</v>
      </c>
    </row>
  </sheetData>
  <mergeCells count="15">
    <mergeCell ref="A1:K1"/>
    <mergeCell ref="A2:K2"/>
    <mergeCell ref="A3:B3"/>
    <mergeCell ref="C3:D3"/>
    <mergeCell ref="H3:I3"/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4"/>
  <sheetViews>
    <sheetView topLeftCell="A130" workbookViewId="0">
      <selection activeCell="E44" sqref="E44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445" t="s">
        <v>61</v>
      </c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7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2018-07-30T11:15:25Z</dcterms:created>
  <dcterms:modified xsi:type="dcterms:W3CDTF">2019-10-11T11:06:29Z</dcterms:modified>
</cp:coreProperties>
</file>