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2018" sheetId="2" r:id="rId2"/>
    <sheet name="till Feb-18" sheetId="1" r:id="rId3"/>
    <sheet name="ROI Statement" sheetId="3" r:id="rId4"/>
  </sheets>
  <calcPr calcId="124519"/>
</workbook>
</file>

<file path=xl/calcChain.xml><?xml version="1.0" encoding="utf-8"?>
<calcChain xmlns="http://schemas.openxmlformats.org/spreadsheetml/2006/main">
  <c r="I28" i="5"/>
  <c r="L28"/>
  <c r="J10"/>
  <c r="I10"/>
  <c r="I11"/>
  <c r="L11" s="1"/>
  <c r="I12"/>
  <c r="L12" s="1"/>
  <c r="J13"/>
  <c r="I13"/>
  <c r="I14"/>
  <c r="L14" s="1"/>
  <c r="I15"/>
  <c r="L15" s="1"/>
  <c r="J16"/>
  <c r="I16"/>
  <c r="I17"/>
  <c r="L17" s="1"/>
  <c r="I18"/>
  <c r="L18" s="1"/>
  <c r="I19"/>
  <c r="L19" s="1"/>
  <c r="I20"/>
  <c r="L20" s="1"/>
  <c r="I21"/>
  <c r="L21" s="1"/>
  <c r="I22"/>
  <c r="L22" s="1"/>
  <c r="I23"/>
  <c r="L23" s="1"/>
  <c r="D36" i="3"/>
  <c r="D13"/>
  <c r="I24" i="5"/>
  <c r="L24" s="1"/>
  <c r="I25"/>
  <c r="L25" s="1"/>
  <c r="I26"/>
  <c r="L26" s="1"/>
  <c r="J29"/>
  <c r="I29"/>
  <c r="C61"/>
  <c r="E61" s="1"/>
  <c r="I30"/>
  <c r="L30" s="1"/>
  <c r="I33"/>
  <c r="L33" s="1"/>
  <c r="I31"/>
  <c r="L31" s="1"/>
  <c r="I32"/>
  <c r="L32" s="1"/>
  <c r="J34"/>
  <c r="I34"/>
  <c r="I35"/>
  <c r="L35" s="1"/>
  <c r="I36"/>
  <c r="L36" s="1"/>
  <c r="I37"/>
  <c r="L37" s="1"/>
  <c r="I38"/>
  <c r="J39"/>
  <c r="I39"/>
  <c r="I40"/>
  <c r="L40" s="1"/>
  <c r="I41"/>
  <c r="L41" s="1"/>
  <c r="I42"/>
  <c r="L42" s="1"/>
  <c r="I43"/>
  <c r="J44"/>
  <c r="I44"/>
  <c r="K47"/>
  <c r="I47"/>
  <c r="K45"/>
  <c r="J45"/>
  <c r="I45"/>
  <c r="K46"/>
  <c r="I46"/>
  <c r="I48"/>
  <c r="I49"/>
  <c r="L49" s="1"/>
  <c r="D35" i="3"/>
  <c r="D34"/>
  <c r="D33"/>
  <c r="L10" i="5" l="1"/>
  <c r="L13"/>
  <c r="L16"/>
  <c r="F61"/>
  <c r="L29"/>
  <c r="L34"/>
  <c r="L38"/>
  <c r="L39"/>
  <c r="L44"/>
  <c r="L45"/>
  <c r="L43"/>
  <c r="L48"/>
  <c r="L47"/>
  <c r="L46"/>
  <c r="I50"/>
  <c r="L50" s="1"/>
  <c r="I51"/>
  <c r="L51" s="1"/>
  <c r="I52"/>
  <c r="L52" s="1"/>
  <c r="I53"/>
  <c r="L53" s="1"/>
  <c r="I54"/>
  <c r="L54" s="1"/>
  <c r="I55"/>
  <c r="D12" i="3"/>
  <c r="D11"/>
  <c r="D10"/>
  <c r="L55" i="5" l="1"/>
  <c r="J56"/>
  <c r="I56"/>
  <c r="I58" s="1"/>
  <c r="I65"/>
  <c r="J66"/>
  <c r="I66"/>
  <c r="K67"/>
  <c r="I67"/>
  <c r="K68"/>
  <c r="I68"/>
  <c r="K69"/>
  <c r="J69"/>
  <c r="I69"/>
  <c r="K70"/>
  <c r="I70"/>
  <c r="J71"/>
  <c r="K71"/>
  <c r="I71"/>
  <c r="I72"/>
  <c r="K72"/>
  <c r="K73"/>
  <c r="I73"/>
  <c r="K74"/>
  <c r="J74"/>
  <c r="I74"/>
  <c r="J75"/>
  <c r="I75"/>
  <c r="K76"/>
  <c r="J76"/>
  <c r="I76"/>
  <c r="J77"/>
  <c r="K77"/>
  <c r="I77"/>
  <c r="K78"/>
  <c r="I78"/>
  <c r="K79"/>
  <c r="I79"/>
  <c r="K80"/>
  <c r="I80"/>
  <c r="K81"/>
  <c r="I81"/>
  <c r="K82"/>
  <c r="J82"/>
  <c r="I82"/>
  <c r="K83"/>
  <c r="J83"/>
  <c r="I83"/>
  <c r="I84"/>
  <c r="L84" s="1"/>
  <c r="I85"/>
  <c r="L85" s="1"/>
  <c r="I86"/>
  <c r="L86" s="1"/>
  <c r="I87"/>
  <c r="L87" s="1"/>
  <c r="I88"/>
  <c r="L88" s="1"/>
  <c r="I89"/>
  <c r="K90"/>
  <c r="I90"/>
  <c r="K91"/>
  <c r="I91"/>
  <c r="K92"/>
  <c r="J92"/>
  <c r="I92"/>
  <c r="K95"/>
  <c r="L95" s="1"/>
  <c r="K106"/>
  <c r="K94"/>
  <c r="K93"/>
  <c r="J94"/>
  <c r="J93"/>
  <c r="I94"/>
  <c r="L94" s="1"/>
  <c r="I93"/>
  <c r="L93" s="1"/>
  <c r="J137"/>
  <c r="J131"/>
  <c r="J125"/>
  <c r="J106"/>
  <c r="I117"/>
  <c r="L117" s="1"/>
  <c r="I118"/>
  <c r="L118" s="1"/>
  <c r="I119"/>
  <c r="L119" s="1"/>
  <c r="I120"/>
  <c r="L120" s="1"/>
  <c r="I121"/>
  <c r="L121" s="1"/>
  <c r="I122"/>
  <c r="L122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L81" l="1"/>
  <c r="L80"/>
  <c r="L79"/>
  <c r="L78"/>
  <c r="L72"/>
  <c r="L70"/>
  <c r="L68"/>
  <c r="L67"/>
  <c r="L69"/>
  <c r="L56"/>
  <c r="L58" s="1"/>
  <c r="L65"/>
  <c r="L66"/>
  <c r="L73"/>
  <c r="L71"/>
  <c r="L74"/>
  <c r="L75"/>
  <c r="L76"/>
  <c r="L77"/>
  <c r="L82"/>
  <c r="L131"/>
  <c r="L90"/>
  <c r="L83"/>
  <c r="L92"/>
  <c r="L89"/>
  <c r="L91"/>
  <c r="H145"/>
  <c r="H146"/>
  <c r="J146" s="1"/>
  <c r="H147"/>
  <c r="J147" s="1"/>
  <c r="H148"/>
  <c r="I148"/>
  <c r="C149"/>
  <c r="H149" s="1"/>
  <c r="H150"/>
  <c r="J150" s="1"/>
  <c r="H151"/>
  <c r="J151" s="1"/>
  <c r="H152"/>
  <c r="J152" s="1"/>
  <c r="H153"/>
  <c r="J153" s="1"/>
  <c r="H154"/>
  <c r="J154" s="1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I162"/>
  <c r="H163"/>
  <c r="I163"/>
  <c r="H164"/>
  <c r="J164" s="1"/>
  <c r="H165"/>
  <c r="J165" s="1"/>
  <c r="H166"/>
  <c r="J166" s="1"/>
  <c r="H167"/>
  <c r="J167" s="1"/>
  <c r="H168"/>
  <c r="J168" s="1"/>
  <c r="H169"/>
  <c r="J169" s="1"/>
  <c r="H170"/>
  <c r="I170"/>
  <c r="H171"/>
  <c r="J171" s="1"/>
  <c r="H172"/>
  <c r="J172" s="1"/>
  <c r="H173"/>
  <c r="J173" s="1"/>
  <c r="H174"/>
  <c r="J174" s="1"/>
  <c r="H175"/>
  <c r="J175" s="1"/>
  <c r="H176"/>
  <c r="J176" s="1"/>
  <c r="H177"/>
  <c r="J177" s="1"/>
  <c r="H178"/>
  <c r="J178" s="1"/>
  <c r="H179"/>
  <c r="J179" s="1"/>
  <c r="I96"/>
  <c r="L96" s="1"/>
  <c r="I103"/>
  <c r="L103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4"/>
  <c r="L114" s="1"/>
  <c r="I115"/>
  <c r="L115" s="1"/>
  <c r="I116"/>
  <c r="L116" s="1"/>
  <c r="I102"/>
  <c r="I98" l="1"/>
  <c r="L98"/>
  <c r="J148"/>
  <c r="K147"/>
  <c r="I142"/>
  <c r="J163"/>
  <c r="J170"/>
  <c r="K165"/>
  <c r="K178"/>
  <c r="J145"/>
  <c r="H180"/>
  <c r="K179"/>
  <c r="K169"/>
  <c r="L102"/>
  <c r="L142" s="1"/>
  <c r="K172"/>
  <c r="K159"/>
  <c r="K154"/>
  <c r="K153"/>
  <c r="K167"/>
  <c r="K166"/>
  <c r="J162"/>
  <c r="K161"/>
  <c r="K157"/>
  <c r="K156"/>
  <c r="K155"/>
  <c r="K176"/>
  <c r="K175"/>
  <c r="K174"/>
  <c r="K173"/>
  <c r="K151"/>
  <c r="K150"/>
  <c r="K145"/>
  <c r="K171"/>
  <c r="K170"/>
  <c r="K168"/>
  <c r="K164"/>
  <c r="K163"/>
  <c r="K158"/>
  <c r="K177"/>
  <c r="K162"/>
  <c r="K160"/>
  <c r="K152"/>
  <c r="K148"/>
  <c r="K146"/>
  <c r="K149"/>
  <c r="J149"/>
  <c r="D8" i="3"/>
  <c r="K47" i="2"/>
  <c r="H6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K180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2" i="2" l="1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J10" i="1" l="1"/>
  <c r="H10"/>
  <c r="H11"/>
  <c r="J11" s="1"/>
  <c r="H12"/>
  <c r="J12" s="1"/>
  <c r="I13"/>
  <c r="H13"/>
  <c r="J13" s="1"/>
  <c r="J16"/>
  <c r="J20"/>
  <c r="J28"/>
  <c r="J32"/>
  <c r="J38"/>
  <c r="J42"/>
  <c r="J46"/>
  <c r="J50"/>
  <c r="J54"/>
  <c r="J58"/>
  <c r="J62"/>
  <c r="J66"/>
  <c r="J70"/>
  <c r="J74"/>
  <c r="J78"/>
  <c r="J82"/>
  <c r="J86"/>
  <c r="J90"/>
  <c r="J94"/>
  <c r="J98"/>
  <c r="J106"/>
  <c r="J110"/>
  <c r="J114"/>
  <c r="J118"/>
  <c r="J122"/>
  <c r="J126"/>
  <c r="J134"/>
  <c r="J138"/>
  <c r="J142"/>
  <c r="J146"/>
  <c r="J150"/>
  <c r="J154"/>
  <c r="J158"/>
  <c r="J166"/>
  <c r="J170"/>
  <c r="J178"/>
  <c r="J182"/>
  <c r="J186"/>
  <c r="J190"/>
  <c r="J194"/>
  <c r="J198"/>
  <c r="J202"/>
  <c r="J206"/>
  <c r="J210"/>
  <c r="J214"/>
  <c r="J218"/>
  <c r="J222"/>
  <c r="J226"/>
  <c r="J230"/>
  <c r="J234"/>
  <c r="J238"/>
  <c r="J250"/>
  <c r="J262"/>
  <c r="J270"/>
  <c r="J282"/>
  <c r="H15"/>
  <c r="J15" s="1"/>
  <c r="H16"/>
  <c r="H17"/>
  <c r="J17" s="1"/>
  <c r="H18"/>
  <c r="J18" s="1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H29"/>
  <c r="J29" s="1"/>
  <c r="H30"/>
  <c r="J30" s="1"/>
  <c r="H31"/>
  <c r="J31" s="1"/>
  <c r="H32"/>
  <c r="H33"/>
  <c r="J33" s="1"/>
  <c r="H34"/>
  <c r="J34" s="1"/>
  <c r="H35"/>
  <c r="J35" s="1"/>
  <c r="H38"/>
  <c r="H39"/>
  <c r="J39" s="1"/>
  <c r="H40"/>
  <c r="J40" s="1"/>
  <c r="H41"/>
  <c r="J41" s="1"/>
  <c r="H42"/>
  <c r="H43"/>
  <c r="J43" s="1"/>
  <c r="H44"/>
  <c r="J44" s="1"/>
  <c r="H45"/>
  <c r="J45" s="1"/>
  <c r="H46"/>
  <c r="H47"/>
  <c r="J47" s="1"/>
  <c r="H48"/>
  <c r="J48" s="1"/>
  <c r="H49"/>
  <c r="J49" s="1"/>
  <c r="H50"/>
  <c r="H51"/>
  <c r="J51" s="1"/>
  <c r="H52"/>
  <c r="J52" s="1"/>
  <c r="H53"/>
  <c r="J53" s="1"/>
  <c r="H54"/>
  <c r="H55"/>
  <c r="J55" s="1"/>
  <c r="H56"/>
  <c r="J56" s="1"/>
  <c r="H57"/>
  <c r="J57" s="1"/>
  <c r="H58"/>
  <c r="H59"/>
  <c r="J59" s="1"/>
  <c r="H60"/>
  <c r="J60" s="1"/>
  <c r="H61"/>
  <c r="J61" s="1"/>
  <c r="H62"/>
  <c r="H63"/>
  <c r="J63" s="1"/>
  <c r="H64"/>
  <c r="J64" s="1"/>
  <c r="H65"/>
  <c r="J65" s="1"/>
  <c r="H66"/>
  <c r="H67"/>
  <c r="J67" s="1"/>
  <c r="H68"/>
  <c r="J68" s="1"/>
  <c r="H69"/>
  <c r="J69" s="1"/>
  <c r="H70"/>
  <c r="H71"/>
  <c r="J71" s="1"/>
  <c r="H72"/>
  <c r="J72" s="1"/>
  <c r="H73"/>
  <c r="J73" s="1"/>
  <c r="H74"/>
  <c r="H75"/>
  <c r="J75" s="1"/>
  <c r="H76"/>
  <c r="J76" s="1"/>
  <c r="H77"/>
  <c r="J77" s="1"/>
  <c r="H78"/>
  <c r="H79"/>
  <c r="J79" s="1"/>
  <c r="H80"/>
  <c r="J80" s="1"/>
  <c r="H81"/>
  <c r="J81" s="1"/>
  <c r="H82"/>
  <c r="H83"/>
  <c r="J83" s="1"/>
  <c r="H84"/>
  <c r="J84" s="1"/>
  <c r="H85"/>
  <c r="J85" s="1"/>
  <c r="H86"/>
  <c r="H87"/>
  <c r="J87" s="1"/>
  <c r="H88"/>
  <c r="J88" s="1"/>
  <c r="H89"/>
  <c r="J89" s="1"/>
  <c r="H90"/>
  <c r="H91"/>
  <c r="J91" s="1"/>
  <c r="H92"/>
  <c r="J92" s="1"/>
  <c r="H93"/>
  <c r="J93" s="1"/>
  <c r="H94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H107"/>
  <c r="J107" s="1"/>
  <c r="H108"/>
  <c r="J108" s="1"/>
  <c r="H109"/>
  <c r="J109" s="1"/>
  <c r="H110"/>
  <c r="H111"/>
  <c r="J111" s="1"/>
  <c r="H112"/>
  <c r="J112" s="1"/>
  <c r="H113"/>
  <c r="J113" s="1"/>
  <c r="H114"/>
  <c r="H115"/>
  <c r="J115" s="1"/>
  <c r="H116"/>
  <c r="J116" s="1"/>
  <c r="H117"/>
  <c r="J117" s="1"/>
  <c r="H118"/>
  <c r="H119"/>
  <c r="J119" s="1"/>
  <c r="H120"/>
  <c r="J120" s="1"/>
  <c r="H121"/>
  <c r="J121" s="1"/>
  <c r="H122"/>
  <c r="H123"/>
  <c r="J123" s="1"/>
  <c r="H124"/>
  <c r="J124" s="1"/>
  <c r="H125"/>
  <c r="J125" s="1"/>
  <c r="H126"/>
  <c r="H127"/>
  <c r="J127" s="1"/>
  <c r="H128"/>
  <c r="J128" s="1"/>
  <c r="H129"/>
  <c r="J129" s="1"/>
  <c r="H130"/>
  <c r="H131"/>
  <c r="J131" s="1"/>
  <c r="H132"/>
  <c r="J132" s="1"/>
  <c r="H133"/>
  <c r="J133" s="1"/>
  <c r="H134"/>
  <c r="H135"/>
  <c r="J135" s="1"/>
  <c r="H136"/>
  <c r="J136" s="1"/>
  <c r="H137"/>
  <c r="J137" s="1"/>
  <c r="H138"/>
  <c r="H139"/>
  <c r="H140"/>
  <c r="J140" s="1"/>
  <c r="H141"/>
  <c r="J141" s="1"/>
  <c r="H142"/>
  <c r="H143"/>
  <c r="J143" s="1"/>
  <c r="H144"/>
  <c r="J144" s="1"/>
  <c r="H145"/>
  <c r="J145" s="1"/>
  <c r="H146"/>
  <c r="H147"/>
  <c r="J147" s="1"/>
  <c r="H148"/>
  <c r="J148" s="1"/>
  <c r="H149"/>
  <c r="J149" s="1"/>
  <c r="H150"/>
  <c r="H151"/>
  <c r="H152"/>
  <c r="J152" s="1"/>
  <c r="H153"/>
  <c r="J153" s="1"/>
  <c r="H154"/>
  <c r="H155"/>
  <c r="J155" s="1"/>
  <c r="H156"/>
  <c r="J156" s="1"/>
  <c r="H157"/>
  <c r="J157" s="1"/>
  <c r="H158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H183"/>
  <c r="H184"/>
  <c r="J184" s="1"/>
  <c r="H185"/>
  <c r="J185" s="1"/>
  <c r="H186"/>
  <c r="H187"/>
  <c r="J187" s="1"/>
  <c r="H188"/>
  <c r="J188" s="1"/>
  <c r="H189"/>
  <c r="J189" s="1"/>
  <c r="H190"/>
  <c r="H191"/>
  <c r="J191" s="1"/>
  <c r="H192"/>
  <c r="J192" s="1"/>
  <c r="H193"/>
  <c r="J193" s="1"/>
  <c r="H194"/>
  <c r="H195"/>
  <c r="J195" s="1"/>
  <c r="H196"/>
  <c r="J196" s="1"/>
  <c r="H197"/>
  <c r="J197" s="1"/>
  <c r="H198"/>
  <c r="H199"/>
  <c r="J199" s="1"/>
  <c r="H200"/>
  <c r="H201"/>
  <c r="J201" s="1"/>
  <c r="H202"/>
  <c r="H203"/>
  <c r="J203" s="1"/>
  <c r="H204"/>
  <c r="J204" s="1"/>
  <c r="H205"/>
  <c r="J205" s="1"/>
  <c r="H206"/>
  <c r="H207"/>
  <c r="J207" s="1"/>
  <c r="H208"/>
  <c r="J208" s="1"/>
  <c r="H209"/>
  <c r="J209" s="1"/>
  <c r="H210"/>
  <c r="H211"/>
  <c r="J211" s="1"/>
  <c r="H212"/>
  <c r="J212" s="1"/>
  <c r="H213"/>
  <c r="J213" s="1"/>
  <c r="H214"/>
  <c r="H215"/>
  <c r="H216"/>
  <c r="J216" s="1"/>
  <c r="H217"/>
  <c r="J217" s="1"/>
  <c r="H218"/>
  <c r="H219"/>
  <c r="J219" s="1"/>
  <c r="H220"/>
  <c r="J220" s="1"/>
  <c r="H221"/>
  <c r="H222"/>
  <c r="H223"/>
  <c r="J223" s="1"/>
  <c r="H224"/>
  <c r="H225"/>
  <c r="H226"/>
  <c r="H227"/>
  <c r="H228"/>
  <c r="J228" s="1"/>
  <c r="H229"/>
  <c r="H230"/>
  <c r="H231"/>
  <c r="J231" s="1"/>
  <c r="H232"/>
  <c r="J232" s="1"/>
  <c r="H233"/>
  <c r="H234"/>
  <c r="H235"/>
  <c r="H236"/>
  <c r="H237"/>
  <c r="H238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I93"/>
  <c r="I92"/>
  <c r="I94"/>
  <c r="I98"/>
  <c r="I101"/>
  <c r="I102"/>
  <c r="J102" s="1"/>
  <c r="I111"/>
  <c r="I112"/>
  <c r="I113"/>
  <c r="I117"/>
  <c r="I123"/>
  <c r="I129"/>
  <c r="I128"/>
  <c r="I130"/>
  <c r="J130" s="1"/>
  <c r="J183" l="1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sharedStrings.xml><?xml version="1.0" encoding="utf-8"?>
<sst xmlns="http://schemas.openxmlformats.org/spreadsheetml/2006/main" count="1593" uniqueCount="318">
  <si>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</si>
  <si>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</si>
  <si>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</si>
  <si>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</si>
  <si>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</si>
  <si>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</si>
  <si>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</si>
  <si>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</si>
  <si>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</si>
  <si>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</si>
  <si>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</si>
  <si>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</si>
  <si>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</si>
  <si>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</si>
  <si>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</si>
  <si>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</si>
  <si>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</si>
  <si>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</si>
  <si>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</si>
  <si>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</si>
  <si>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</si>
  <si>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</si>
  <si>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</si>
  <si>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</si>
  <si>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</si>
  <si>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</si>
  <si>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</si>
  <si>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</si>
  <si>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</si>
  <si>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</si>
  <si>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</si>
  <si>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</si>
  <si>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</si>
  <si>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</si>
  <si>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</si>
  <si>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</si>
  <si>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</si>
  <si>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</si>
  <si>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</si>
  <si>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</si>
  <si>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</si>
  <si>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</si>
  <si>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</si>
  <si>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</si>
  <si>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</si>
  <si>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</si>
  <si>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</si>
  <si>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</si>
  <si>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</si>
  <si>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</si>
  <si>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</si>
  <si>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</si>
  <si>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</si>
  <si>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</si>
  <si>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</si>
  <si>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</si>
  <si>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</si>
  <si>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</si>
  <si>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</si>
  <si>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</si>
  <si>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</si>
  <si>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</si>
  <si>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</si>
  <si>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</si>
  <si>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</si>
  <si>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</si>
  <si>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</si>
  <si>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</si>
  <si>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</si>
  <si>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</si>
  <si>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</si>
  <si>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</si>
  <si>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</si>
  <si>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</si>
  <si>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</si>
  <si>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</si>
  <si>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</si>
  <si>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</si>
  <si>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</si>
  <si>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</si>
  <si>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</si>
  <si>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</si>
  <si>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</si>
  <si>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</si>
  <si>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</si>
  <si>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</si>
  <si>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</si>
  <si>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</si>
  <si>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</si>
  <si>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</si>
  <si>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</si>
  <si>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</si>
  <si>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</si>
  <si>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</si>
  <si>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</si>
  <si>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</si>
  <si>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</si>
  <si>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</si>
  <si>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</si>
  <si>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</si>
  <si>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</si>
  <si>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</si>
  <si>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</si>
  <si>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</si>
  <si>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</si>
  <si>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</si>
  <si>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</si>
  <si>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</si>
  <si>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</si>
  <si>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</si>
  <si>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</si>
  <si>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</si>
  <si>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</si>
  <si>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</si>
  <si>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</si>
  <si>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</si>
  <si>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</si>
  <si>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</si>
  <si>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</si>
  <si>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</si>
  <si>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</si>
  <si>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</si>
  <si>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</si>
  <si>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</si>
  <si>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</si>
  <si>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</si>
  <si>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</si>
  <si>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</si>
  <si>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</si>
  <si>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</si>
  <si>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</si>
  <si>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</si>
  <si>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</si>
  <si>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</si>
  <si>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</si>
  <si>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</si>
  <si>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</si>
  <si>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</si>
  <si>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</si>
  <si>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</si>
  <si>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</si>
  <si>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</si>
  <si>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</si>
  <si>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</si>
  <si>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</si>
  <si>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</si>
  <si>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</si>
  <si>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</si>
  <si>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</si>
  <si>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</si>
  <si>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</si>
  <si>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</si>
  <si>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</si>
  <si>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</si>
  <si>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</si>
  <si>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</si>
  <si>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</si>
  <si>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</si>
  <si>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</si>
  <si>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</si>
  <si>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</si>
  <si>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</si>
  <si>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</si>
  <si>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</si>
  <si>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</si>
  <si>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</si>
  <si>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</si>
  <si>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</si>
  <si>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</si>
  <si>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</si>
  <si>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</si>
  <si>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</si>
  <si>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</si>
  <si>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</si>
  <si>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</si>
  <si>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</si>
  <si>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</si>
  <si>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</si>
  <si>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</si>
  <si>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</si>
  <si>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</si>
  <si>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</si>
  <si>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</si>
  <si>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</si>
  <si>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</si>
  <si>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</si>
  <si>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</si>
  <si>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</si>
  <si>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</si>
  <si>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</si>
  <si>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</si>
  <si>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</si>
  <si>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</si>
  <si>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</si>
  <si>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</si>
  <si>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</si>
  <si>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</si>
  <si>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</si>
  <si>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</si>
  <si>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</si>
  <si>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</si>
  <si>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</si>
  <si>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</si>
  <si>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</si>
  <si>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</si>
  <si>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</si>
  <si>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</si>
  <si>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</si>
  <si>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</si>
  <si>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</si>
  <si>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</si>
  <si>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</si>
  <si>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</si>
  <si>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</si>
  <si>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</si>
  <si>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</si>
  <si>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</si>
  <si>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</si>
  <si>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</si>
  <si>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</si>
  <si>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</si>
  <si>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</si>
  <si>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</si>
  <si>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</si>
  <si>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</si>
  <si>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</si>
  <si>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</si>
  <si>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</si>
  <si>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</si>
  <si>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</si>
  <si>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</si>
  <si>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</si>
  <si>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</si>
  <si>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</si>
  <si>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</si>
  <si>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</si>
  <si>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</si>
  <si>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</si>
  <si>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</si>
  <si>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</si>
  <si>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</si>
  <si>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</si>
  <si>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</si>
  <si>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</si>
  <si>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</si>
  <si>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</si>
  <si>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</si>
  <si>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</si>
  <si>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</si>
  <si>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</si>
  <si>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</si>
  <si>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</si>
  <si>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</si>
  <si>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</si>
  <si>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</si>
  <si>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</si>
  <si>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</si>
  <si>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</si>
  <si>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</si>
  <si>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</si>
  <si>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</si>
  <si>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</si>
  <si>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</si>
  <si>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</si>
  <si>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</si>
  <si>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</si>
  <si>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</si>
  <si>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</si>
  <si>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</si>
  <si>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</si>
  <si>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</si>
  <si>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</si>
  <si>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</si>
  <si>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</si>
  <si>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</si>
  <si>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</si>
  <si>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</si>
  <si>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</si>
  <si>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</si>
  <si>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</si>
  <si>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</si>
  <si>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</si>
  <si>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</si>
  <si>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</si>
  <si>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</si>
  <si>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</si>
  <si>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>Shares quatity as per scripts - Below 300 : 4000, Between 301 to 500 : 2000, Above 500 : 1000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</si>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</sst>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69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b/>
      <sz val="11"/>
      <color theme="0"/>
      <name val="Times New Roman"/>
      <family val="1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9" fillId="0" borderId="0" applyFont="0" applyFill="0" applyBorder="0" applyAlignment="0" applyProtection="0"/>
  </cellStyleXfs>
  <cellXfs count="228">
    <xf numFmtId="0" fontId="0" fillId="0" borderId="0" xfId="0" applyFont="1" applyAlignment="1"/>
    <xf numFmtId="0" fontId="0" fillId="0" borderId="0" xfId="0" applyFont="1"/>
    <xf numFmtId="0" fontId="27" fillId="0" borderId="0" xfId="0" applyFont="1"/>
    <xf numFmtId="0" fontId="27" fillId="0" borderId="2" xfId="0" applyFont="1" applyBorder="1"/>
    <xf numFmtId="165" fontId="27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8" fillId="0" borderId="0" xfId="0" applyFont="1" applyAlignment="1">
      <alignment horizontal="center" vertical="center"/>
    </xf>
    <xf numFmtId="0" fontId="27" fillId="0" borderId="5" xfId="0" applyFont="1" applyBorder="1"/>
    <xf numFmtId="165" fontId="27" fillId="0" borderId="1" xfId="0" applyNumberFormat="1" applyFont="1" applyBorder="1" applyAlignment="1">
      <alignment horizontal="center" vertical="center"/>
    </xf>
    <xf numFmtId="0" fontId="27" fillId="0" borderId="0" xfId="0" applyFont="1" applyBorder="1"/>
    <xf numFmtId="165" fontId="27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9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2" fontId="29" fillId="0" borderId="6" xfId="0" applyNumberFormat="1" applyFont="1" applyBorder="1" applyAlignment="1">
      <alignment horizontal="center"/>
    </xf>
    <xf numFmtId="2" fontId="29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30" fillId="2" borderId="0" xfId="0" applyNumberFormat="1" applyFont="1" applyFill="1" applyBorder="1"/>
    <xf numFmtId="0" fontId="30" fillId="2" borderId="0" xfId="0" applyFont="1" applyFill="1" applyBorder="1"/>
    <xf numFmtId="1" fontId="32" fillId="2" borderId="0" xfId="0" applyNumberFormat="1" applyFont="1" applyFill="1" applyBorder="1" applyAlignment="1">
      <alignment horizontal="center"/>
    </xf>
    <xf numFmtId="2" fontId="33" fillId="4" borderId="9" xfId="0" applyNumberFormat="1" applyFont="1" applyFill="1" applyBorder="1" applyAlignment="1">
      <alignment horizontal="center" vertical="center"/>
    </xf>
    <xf numFmtId="2" fontId="33" fillId="4" borderId="11" xfId="0" applyNumberFormat="1" applyFont="1" applyFill="1" applyBorder="1" applyAlignment="1">
      <alignment horizontal="center" vertical="center"/>
    </xf>
    <xf numFmtId="2" fontId="33" fillId="4" borderId="12" xfId="0" applyNumberFormat="1" applyFont="1" applyFill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6" fontId="39" fillId="0" borderId="0" xfId="0" applyNumberFormat="1" applyFont="1" applyBorder="1" applyAlignment="1">
      <alignment horizontal="center" vertical="center"/>
    </xf>
    <xf numFmtId="166" fontId="39" fillId="6" borderId="0" xfId="0" applyNumberFormat="1" applyFont="1" applyFill="1" applyBorder="1" applyAlignment="1">
      <alignment horizontal="center" vertical="center"/>
    </xf>
    <xf numFmtId="2" fontId="29" fillId="6" borderId="0" xfId="0" applyNumberFormat="1" applyFont="1" applyFill="1" applyBorder="1" applyAlignment="1">
      <alignment horizontal="center"/>
    </xf>
    <xf numFmtId="0" fontId="39" fillId="6" borderId="0" xfId="0" applyFont="1" applyFill="1" applyBorder="1" applyAlignment="1">
      <alignment horizontal="center" vertical="center"/>
    </xf>
    <xf numFmtId="0" fontId="29" fillId="6" borderId="0" xfId="0" applyNumberFormat="1" applyFont="1" applyFill="1" applyBorder="1" applyAlignment="1">
      <alignment horizontal="center"/>
    </xf>
    <xf numFmtId="2" fontId="39" fillId="6" borderId="0" xfId="0" applyNumberFormat="1" applyFont="1" applyFill="1" applyBorder="1" applyAlignment="1">
      <alignment horizontal="center" vertical="center"/>
    </xf>
    <xf numFmtId="2" fontId="40" fillId="6" borderId="6" xfId="0" applyNumberFormat="1" applyFont="1" applyFill="1" applyBorder="1" applyAlignment="1">
      <alignment horizontal="center"/>
    </xf>
    <xf numFmtId="166" fontId="39" fillId="7" borderId="0" xfId="0" applyNumberFormat="1" applyFont="1" applyFill="1" applyBorder="1" applyAlignment="1">
      <alignment horizontal="center" vertical="center"/>
    </xf>
    <xf numFmtId="2" fontId="29" fillId="7" borderId="0" xfId="0" applyNumberFormat="1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 vertical="center"/>
    </xf>
    <xf numFmtId="0" fontId="29" fillId="7" borderId="0" xfId="0" applyNumberFormat="1" applyFont="1" applyFill="1" applyBorder="1" applyAlignment="1">
      <alignment horizontal="center"/>
    </xf>
    <xf numFmtId="2" fontId="39" fillId="7" borderId="0" xfId="0" applyNumberFormat="1" applyFont="1" applyFill="1" applyBorder="1" applyAlignment="1">
      <alignment horizontal="center" vertical="center"/>
    </xf>
    <xf numFmtId="2" fontId="29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7" fillId="7" borderId="0" xfId="0" applyFont="1" applyFill="1"/>
    <xf numFmtId="0" fontId="0" fillId="7" borderId="0" xfId="0" applyFont="1" applyFill="1" applyAlignment="1"/>
    <xf numFmtId="0" fontId="47" fillId="8" borderId="0" xfId="0" applyNumberFormat="1" applyFont="1" applyFill="1" applyBorder="1" applyAlignment="1">
      <alignment horizontal="center" vertical="center"/>
    </xf>
    <xf numFmtId="0" fontId="49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169" fontId="52" fillId="0" borderId="22" xfId="0" applyNumberFormat="1" applyFont="1" applyFill="1" applyBorder="1" applyAlignment="1">
      <alignment horizontal="center"/>
    </xf>
    <xf numFmtId="169" fontId="51" fillId="0" borderId="22" xfId="0" applyNumberFormat="1" applyFont="1" applyFill="1" applyBorder="1" applyAlignment="1">
      <alignment horizontal="center"/>
    </xf>
    <xf numFmtId="170" fontId="53" fillId="0" borderId="22" xfId="0" applyNumberFormat="1" applyFont="1" applyFill="1" applyBorder="1" applyAlignment="1">
      <alignment horizontal="center"/>
    </xf>
    <xf numFmtId="0" fontId="41" fillId="0" borderId="22" xfId="0" applyFont="1" applyBorder="1" applyAlignment="1">
      <alignment horizontal="center"/>
    </xf>
    <xf numFmtId="168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2" fontId="54" fillId="0" borderId="22" xfId="0" applyNumberFormat="1" applyFont="1" applyBorder="1" applyAlignment="1">
      <alignment horizontal="center"/>
    </xf>
    <xf numFmtId="2" fontId="55" fillId="0" borderId="22" xfId="0" applyNumberFormat="1" applyFont="1" applyFill="1" applyBorder="1" applyAlignment="1">
      <alignment horizontal="center"/>
    </xf>
    <xf numFmtId="169" fontId="56" fillId="0" borderId="22" xfId="0" applyNumberFormat="1" applyFont="1" applyFill="1" applyBorder="1" applyAlignment="1">
      <alignment horizontal="center"/>
    </xf>
    <xf numFmtId="169" fontId="55" fillId="0" borderId="22" xfId="0" applyNumberFormat="1" applyFont="1" applyFill="1" applyBorder="1" applyAlignment="1">
      <alignment horizontal="center"/>
    </xf>
    <xf numFmtId="170" fontId="57" fillId="0" borderId="22" xfId="0" applyNumberFormat="1" applyFont="1" applyFill="1" applyBorder="1" applyAlignment="1">
      <alignment horizontal="center"/>
    </xf>
    <xf numFmtId="0" fontId="54" fillId="0" borderId="0" xfId="0" applyFont="1"/>
    <xf numFmtId="167" fontId="50" fillId="10" borderId="19" xfId="0" applyNumberFormat="1" applyFont="1" applyFill="1" applyBorder="1" applyAlignment="1">
      <alignment horizontal="center" vertical="center"/>
    </xf>
    <xf numFmtId="0" fontId="50" fillId="10" borderId="19" xfId="0" applyNumberFormat="1" applyFont="1" applyFill="1" applyBorder="1" applyAlignment="1">
      <alignment horizontal="center" vertical="center"/>
    </xf>
    <xf numFmtId="0" fontId="47" fillId="10" borderId="20" xfId="0" applyNumberFormat="1" applyFont="1" applyFill="1" applyBorder="1" applyAlignment="1">
      <alignment horizontal="center" vertical="center"/>
    </xf>
    <xf numFmtId="0" fontId="47" fillId="10" borderId="21" xfId="0" applyNumberFormat="1" applyFont="1" applyFill="1" applyBorder="1" applyAlignment="1">
      <alignment horizontal="center" vertical="center"/>
    </xf>
    <xf numFmtId="168" fontId="41" fillId="0" borderId="22" xfId="0" applyNumberFormat="1" applyFont="1" applyBorder="1" applyAlignment="1">
      <alignment horizont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2" fontId="58" fillId="0" borderId="22" xfId="0" applyNumberFormat="1" applyFont="1" applyBorder="1" applyAlignment="1">
      <alignment horizontal="center"/>
    </xf>
    <xf numFmtId="168" fontId="58" fillId="0" borderId="22" xfId="0" applyNumberFormat="1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0" xfId="0" applyFont="1"/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41" fillId="0" borderId="22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0" fontId="41" fillId="0" borderId="0" xfId="0" applyFont="1"/>
    <xf numFmtId="2" fontId="25" fillId="0" borderId="22" xfId="0" applyNumberFormat="1" applyFont="1" applyBorder="1" applyAlignment="1">
      <alignment horizont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2" fontId="24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0" fontId="61" fillId="11" borderId="0" xfId="0" applyFont="1" applyFill="1" applyAlignment="1">
      <alignment horizontal="center" vertical="center"/>
    </xf>
    <xf numFmtId="0" fontId="62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9" fontId="62" fillId="0" borderId="0" xfId="1" applyFont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8" fillId="0" borderId="22" xfId="0" applyNumberFormat="1" applyFont="1" applyBorder="1" applyAlignment="1">
      <alignment horizontal="center"/>
    </xf>
    <xf numFmtId="1" fontId="41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33" fillId="4" borderId="11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63" fillId="3" borderId="0" xfId="0" applyFont="1" applyFill="1" applyAlignment="1"/>
    <xf numFmtId="49" fontId="65" fillId="3" borderId="0" xfId="0" applyNumberFormat="1" applyFont="1" applyFill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65" fillId="3" borderId="0" xfId="0" applyNumberFormat="1" applyFont="1" applyFill="1" applyAlignment="1">
      <alignment horizontal="center"/>
    </xf>
    <xf numFmtId="17" fontId="33" fillId="3" borderId="0" xfId="0" applyNumberFormat="1" applyFont="1" applyFill="1" applyAlignment="1">
      <alignment horizontal="center"/>
    </xf>
    <xf numFmtId="166" fontId="66" fillId="0" borderId="0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 vertical="center"/>
    </xf>
    <xf numFmtId="2" fontId="46" fillId="0" borderId="6" xfId="0" applyNumberFormat="1" applyFont="1" applyBorder="1" applyAlignment="1">
      <alignment horizontal="center"/>
    </xf>
    <xf numFmtId="0" fontId="67" fillId="3" borderId="0" xfId="0" applyFont="1" applyFill="1" applyAlignment="1"/>
    <xf numFmtId="0" fontId="0" fillId="0" borderId="0" xfId="0" applyFont="1" applyAlignment="1">
      <alignment horizontal="center"/>
    </xf>
    <xf numFmtId="0" fontId="67" fillId="3" borderId="0" xfId="0" applyFont="1" applyFill="1" applyAlignment="1">
      <alignment horizontal="center"/>
    </xf>
    <xf numFmtId="2" fontId="67" fillId="3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168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168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167" fontId="50" fillId="3" borderId="19" xfId="0" applyNumberFormat="1" applyFont="1" applyFill="1" applyBorder="1" applyAlignment="1">
      <alignment horizontal="center" vertical="center"/>
    </xf>
    <xf numFmtId="0" fontId="50" fillId="3" borderId="19" xfId="0" applyNumberFormat="1" applyFont="1" applyFill="1" applyBorder="1" applyAlignment="1">
      <alignment horizontal="center" vertical="center"/>
    </xf>
    <xf numFmtId="0" fontId="47" fillId="3" borderId="20" xfId="0" applyNumberFormat="1" applyFont="1" applyFill="1" applyBorder="1" applyAlignment="1">
      <alignment horizontal="center" vertical="center"/>
    </xf>
    <xf numFmtId="0" fontId="47" fillId="3" borderId="21" xfId="0" applyNumberFormat="1" applyFont="1" applyFill="1" applyBorder="1" applyAlignment="1">
      <alignment horizontal="center" vertical="center"/>
    </xf>
    <xf numFmtId="17" fontId="50" fillId="3" borderId="19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2" fontId="67" fillId="3" borderId="0" xfId="0" applyNumberFormat="1" applyFont="1" applyFill="1" applyBorder="1" applyAlignment="1">
      <alignment horizontal="center"/>
    </xf>
    <xf numFmtId="0" fontId="62" fillId="3" borderId="0" xfId="0" applyFont="1" applyFill="1" applyBorder="1" applyAlignment="1">
      <alignment horizontal="center"/>
    </xf>
    <xf numFmtId="9" fontId="68" fillId="3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49" fontId="68" fillId="3" borderId="0" xfId="0" applyNumberFormat="1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/>
    </xf>
    <xf numFmtId="2" fontId="68" fillId="3" borderId="0" xfId="0" applyNumberFormat="1" applyFont="1" applyFill="1" applyBorder="1" applyAlignment="1">
      <alignment horizontal="center"/>
    </xf>
    <xf numFmtId="0" fontId="68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horizontal="center"/>
    </xf>
    <xf numFmtId="2" fontId="35" fillId="12" borderId="8" xfId="0" applyNumberFormat="1" applyFont="1" applyFill="1" applyBorder="1" applyAlignment="1">
      <alignment horizontal="left" vertical="center"/>
    </xf>
    <xf numFmtId="0" fontId="64" fillId="2" borderId="0" xfId="0" applyFont="1" applyFill="1" applyBorder="1" applyAlignment="1">
      <alignment horizontal="center" vertical="center"/>
    </xf>
    <xf numFmtId="0" fontId="31" fillId="3" borderId="0" xfId="0" applyFont="1" applyFill="1" applyBorder="1"/>
    <xf numFmtId="0" fontId="38" fillId="3" borderId="0" xfId="0" applyFont="1" applyFill="1" applyBorder="1"/>
    <xf numFmtId="2" fontId="33" fillId="4" borderId="7" xfId="0" applyNumberFormat="1" applyFont="1" applyFill="1" applyBorder="1" applyAlignment="1">
      <alignment horizontal="center" vertical="center"/>
    </xf>
    <xf numFmtId="2" fontId="33" fillId="4" borderId="10" xfId="0" applyNumberFormat="1" applyFont="1" applyFill="1" applyBorder="1" applyAlignment="1">
      <alignment horizontal="center" vertical="center"/>
    </xf>
    <xf numFmtId="2" fontId="33" fillId="4" borderId="8" xfId="0" applyNumberFormat="1" applyFont="1" applyFill="1" applyBorder="1" applyAlignment="1">
      <alignment horizontal="center" vertical="center"/>
    </xf>
    <xf numFmtId="2" fontId="33" fillId="4" borderId="11" xfId="0" applyNumberFormat="1" applyFont="1" applyFill="1" applyBorder="1" applyAlignment="1">
      <alignment horizontal="center" vertical="center"/>
    </xf>
    <xf numFmtId="0" fontId="33" fillId="4" borderId="8" xfId="0" applyNumberFormat="1" applyFont="1" applyFill="1" applyBorder="1" applyAlignment="1">
      <alignment horizontal="center" vertical="center"/>
    </xf>
    <xf numFmtId="0" fontId="33" fillId="4" borderId="11" xfId="0" applyNumberFormat="1" applyFont="1" applyFill="1" applyBorder="1" applyAlignment="1">
      <alignment horizontal="center" vertical="center"/>
    </xf>
    <xf numFmtId="2" fontId="34" fillId="4" borderId="8" xfId="0" applyNumberFormat="1" applyFont="1" applyFill="1" applyBorder="1" applyAlignment="1">
      <alignment horizontal="center" vertical="center"/>
    </xf>
    <xf numFmtId="0" fontId="42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8" borderId="0" xfId="0" applyNumberFormat="1" applyFont="1" applyFill="1" applyBorder="1" applyAlignment="1">
      <alignment horizontal="center"/>
    </xf>
    <xf numFmtId="0" fontId="44" fillId="8" borderId="0" xfId="0" applyNumberFormat="1" applyFont="1" applyFill="1" applyBorder="1" applyAlignment="1">
      <alignment horizontal="center" vertical="center"/>
    </xf>
    <xf numFmtId="3" fontId="45" fillId="8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8" borderId="0" xfId="0" applyNumberFormat="1" applyFont="1" applyFill="1" applyBorder="1" applyAlignment="1">
      <alignment horizontal="center" vertical="center"/>
    </xf>
    <xf numFmtId="0" fontId="50" fillId="9" borderId="16" xfId="0" applyNumberFormat="1" applyFont="1" applyFill="1" applyBorder="1" applyAlignment="1">
      <alignment horizontal="center" vertical="center"/>
    </xf>
    <xf numFmtId="0" fontId="50" fillId="9" borderId="19" xfId="0" applyNumberFormat="1" applyFont="1" applyFill="1" applyBorder="1" applyAlignment="1">
      <alignment horizontal="center" vertical="center"/>
    </xf>
    <xf numFmtId="0" fontId="47" fillId="9" borderId="17" xfId="0" applyNumberFormat="1" applyFont="1" applyFill="1" applyBorder="1" applyAlignment="1">
      <alignment horizontal="center" vertical="center"/>
    </xf>
    <xf numFmtId="0" fontId="47" fillId="9" borderId="18" xfId="0" applyNumberFormat="1" applyFont="1" applyFill="1" applyBorder="1" applyAlignment="1">
      <alignment horizontal="center" vertical="center"/>
    </xf>
    <xf numFmtId="0" fontId="47" fillId="9" borderId="20" xfId="0" applyNumberFormat="1" applyFont="1" applyFill="1" applyBorder="1" applyAlignment="1">
      <alignment horizontal="center" vertical="center"/>
    </xf>
    <xf numFmtId="0" fontId="47" fillId="9" borderId="21" xfId="0" applyNumberFormat="1" applyFont="1" applyFill="1" applyBorder="1" applyAlignment="1">
      <alignment horizontal="center" vertical="center"/>
    </xf>
    <xf numFmtId="167" fontId="50" fillId="9" borderId="16" xfId="0" applyNumberFormat="1" applyFont="1" applyFill="1" applyBorder="1" applyAlignment="1">
      <alignment horizontal="center" vertical="center"/>
    </xf>
    <xf numFmtId="167" fontId="50" fillId="9" borderId="19" xfId="0" applyNumberFormat="1" applyFont="1" applyFill="1" applyBorder="1" applyAlignment="1">
      <alignment horizontal="center" vertical="center"/>
    </xf>
    <xf numFmtId="2" fontId="35" fillId="5" borderId="13" xfId="0" applyNumberFormat="1" applyFont="1" applyFill="1" applyBorder="1" applyAlignment="1">
      <alignment horizontal="left" vertical="center"/>
    </xf>
    <xf numFmtId="2" fontId="35" fillId="5" borderId="14" xfId="0" applyNumberFormat="1" applyFont="1" applyFill="1" applyBorder="1" applyAlignment="1">
      <alignment horizontal="left" vertical="center"/>
    </xf>
    <xf numFmtId="2" fontId="35" fillId="5" borderId="15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right"/>
    </xf>
    <xf numFmtId="0" fontId="30" fillId="3" borderId="0" xfId="0" applyFont="1" applyFill="1" applyBorder="1"/>
    <xf numFmtId="0" fontId="60" fillId="6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Statement'!$C$3:$C$13</c:f>
              <c:numCache>
                <c:formatCode>General</c:formatCode>
                <c:ptCount val="11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</c:numCache>
            </c:numRef>
          </c:val>
        </c:ser>
        <c:axId val="118942720"/>
        <c:axId val="119284480"/>
      </c:barChart>
      <c:catAx>
        <c:axId val="118942720"/>
        <c:scaling>
          <c:orientation val="minMax"/>
        </c:scaling>
        <c:axPos val="b"/>
        <c:majorTickMark val="none"/>
        <c:tickLblPos val="nextTo"/>
        <c:crossAx val="119284480"/>
        <c:crosses val="autoZero"/>
        <c:auto val="1"/>
        <c:lblAlgn val="ctr"/>
        <c:lblOffset val="100"/>
      </c:catAx>
      <c:valAx>
        <c:axId val="1192844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18942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showVal val="1"/>
          </c:dLbls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</c:numCache>
            </c:numRef>
          </c:val>
        </c:ser>
        <c:dLbls>
          <c:showVal val="1"/>
        </c:dLbls>
        <c:marker val="1"/>
        <c:axId val="119313152"/>
        <c:axId val="119314688"/>
      </c:lineChart>
      <c:catAx>
        <c:axId val="119313152"/>
        <c:scaling>
          <c:orientation val="minMax"/>
        </c:scaling>
        <c:axPos val="b"/>
        <c:numFmt formatCode="#,##0" sourceLinked="1"/>
        <c:majorTickMark val="none"/>
        <c:tickLblPos val="nextTo"/>
        <c:crossAx val="119314688"/>
        <c:crosses val="autoZero"/>
        <c:auto val="1"/>
        <c:lblAlgn val="ctr"/>
        <c:lblOffset val="100"/>
      </c:catAx>
      <c:valAx>
        <c:axId val="119314688"/>
        <c:scaling>
          <c:orientation val="minMax"/>
        </c:scaling>
        <c:delete val="1"/>
        <c:axPos val="l"/>
        <c:numFmt formatCode="0%" sourceLinked="1"/>
        <c:tickLblPos val="nextTo"/>
        <c:crossAx val="11931315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</c:numCache>
            </c:numRef>
          </c:val>
        </c:ser>
        <c:dLbls>
          <c:showVal val="1"/>
        </c:dLbls>
        <c:marker val="1"/>
        <c:axId val="119498624"/>
        <c:axId val="119500160"/>
      </c:lineChart>
      <c:catAx>
        <c:axId val="119498624"/>
        <c:scaling>
          <c:orientation val="minMax"/>
        </c:scaling>
        <c:axPos val="b"/>
        <c:majorTickMark val="none"/>
        <c:tickLblPos val="nextTo"/>
        <c:crossAx val="119500160"/>
        <c:crosses val="autoZero"/>
        <c:auto val="1"/>
        <c:lblAlgn val="ctr"/>
        <c:lblOffset val="100"/>
      </c:catAx>
      <c:valAx>
        <c:axId val="11950016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19498624"/>
        <c:crosses val="autoZero"/>
        <c:crossBetween val="between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Statement'!$B$33:$B$36</c:f>
              <c:numCache>
                <c:formatCode>#,##0</c:formatCode>
                <c:ptCount val="4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119640064"/>
        <c:axId val="119641600"/>
        <c:axId val="0"/>
      </c:bar3DChart>
      <c:catAx>
        <c:axId val="119640064"/>
        <c:scaling>
          <c:orientation val="minMax"/>
        </c:scaling>
        <c:axPos val="b"/>
        <c:tickLblPos val="nextTo"/>
        <c:crossAx val="119641600"/>
        <c:crosses val="autoZero"/>
        <c:auto val="1"/>
        <c:lblAlgn val="ctr"/>
        <c:lblOffset val="100"/>
      </c:catAx>
      <c:valAx>
        <c:axId val="119641600"/>
        <c:scaling>
          <c:orientation val="minMax"/>
        </c:scaling>
        <c:axPos val="l"/>
        <c:majorGridlines/>
        <c:numFmt formatCode="#,##0" sourceLinked="1"/>
        <c:tickLblPos val="nextTo"/>
        <c:crossAx val="119640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</c:numCache>
            </c:numRef>
          </c:val>
        </c:ser>
        <c:dLbls>
          <c:showVal val="1"/>
        </c:dLbls>
        <c:marker val="1"/>
        <c:axId val="124650624"/>
        <c:axId val="124652160"/>
      </c:lineChart>
      <c:catAx>
        <c:axId val="124650624"/>
        <c:scaling>
          <c:orientation val="minMax"/>
        </c:scaling>
        <c:axPos val="b"/>
        <c:majorTickMark val="none"/>
        <c:tickLblPos val="nextTo"/>
        <c:crossAx val="124652160"/>
        <c:crosses val="autoZero"/>
        <c:auto val="1"/>
        <c:lblAlgn val="ctr"/>
        <c:lblOffset val="100"/>
      </c:catAx>
      <c:valAx>
        <c:axId val="12465216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24650624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469900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topLeftCell="A6" zoomScale="90" zoomScaleNormal="90" workbookViewId="0">
      <selection activeCell="A6" sqref="A6:L6"/>
    </sheetView>
  </sheetViews>
  <sheetFormatPr defaultRowHeight="15"/>
  <cols>
    <col min="1" max="1" width="14.28515625" bestFit="1" customWidth="1"/>
    <col min="2" max="2" width="16" bestFit="1" customWidth="1"/>
    <col min="3" max="3" width="15" bestFit="1" customWidth="1"/>
    <col min="4" max="4" width="10.140625" bestFit="1" customWidth="1"/>
    <col min="5" max="5" width="20.42578125" bestFit="1" customWidth="1"/>
    <col min="6" max="6" width="11.140625" bestFit="1" customWidth="1"/>
    <col min="7" max="7" width="22.28515625" bestFit="1" customWidth="1"/>
    <col min="8" max="8" width="9.42578125" bestFit="1" customWidth="1"/>
    <col min="9" max="9" width="12.85546875" bestFit="1" customWidth="1"/>
    <col min="10" max="10" width="12.42578125" bestFit="1" customWidth="1"/>
    <col min="11" max="11" width="20.140625" bestFit="1" customWidth="1"/>
    <col min="12" max="12" width="15" bestFit="1" customWidth="1"/>
  </cols>
  <sheetData>
    <row r="1" spans="1:1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>
      <c r="A2" s="25"/>
      <c r="B2" s="26"/>
      <c r="C2" s="26"/>
      <c r="D2" s="26"/>
      <c r="E2" s="194" t="s">
        <v>283</v>
      </c>
      <c r="F2" s="195"/>
      <c r="G2" s="195"/>
      <c r="H2" s="195"/>
      <c r="I2" s="195"/>
      <c r="J2" s="26"/>
      <c r="K2" s="26"/>
      <c r="L2" s="26"/>
    </row>
    <row r="3" spans="1:12" ht="30.75" thickBot="1">
      <c r="A3" s="194" t="s">
        <v>284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>
      <c r="A4" s="197" t="s">
        <v>1</v>
      </c>
      <c r="B4" s="199" t="s">
        <v>7</v>
      </c>
      <c r="C4" s="199" t="s">
        <v>8</v>
      </c>
      <c r="D4" s="201" t="s">
        <v>9</v>
      </c>
      <c r="E4" s="201" t="s">
        <v>10</v>
      </c>
      <c r="F4" s="203" t="s">
        <v>2</v>
      </c>
      <c r="G4" s="203"/>
      <c r="H4" s="203"/>
      <c r="I4" s="199" t="s">
        <v>23</v>
      </c>
      <c r="J4" s="199"/>
      <c r="K4" s="199"/>
      <c r="L4" s="28" t="s">
        <v>11</v>
      </c>
    </row>
    <row r="5" spans="1:12" ht="15.75" thickBot="1">
      <c r="A5" s="198"/>
      <c r="B5" s="200"/>
      <c r="C5" s="200"/>
      <c r="D5" s="202"/>
      <c r="E5" s="202"/>
      <c r="F5" s="144" t="s">
        <v>12</v>
      </c>
      <c r="G5" s="144" t="s">
        <v>13</v>
      </c>
      <c r="H5" s="144" t="s">
        <v>275</v>
      </c>
      <c r="I5" s="144" t="s">
        <v>14</v>
      </c>
      <c r="J5" s="144" t="s">
        <v>15</v>
      </c>
      <c r="K5" s="144" t="s">
        <v>276</v>
      </c>
      <c r="L5" s="30" t="s">
        <v>16</v>
      </c>
    </row>
    <row r="6" spans="1:12" ht="15.75">
      <c r="A6" s="193" t="s">
        <v>286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8" spans="1:12">
      <c r="A8" s="149"/>
      <c r="B8" s="150"/>
      <c r="C8" s="150"/>
      <c r="D8" s="151"/>
      <c r="E8" s="151"/>
      <c r="F8" s="152">
        <v>43586</v>
      </c>
      <c r="G8" s="146"/>
      <c r="H8" s="146"/>
      <c r="I8" s="147"/>
      <c r="J8" s="147"/>
      <c r="K8" s="147"/>
      <c r="L8" s="147"/>
    </row>
    <row r="10" spans="1:12">
      <c r="A10" s="153">
        <v>43602</v>
      </c>
      <c r="B10" s="154" t="s">
        <v>35</v>
      </c>
      <c r="C10" s="155" t="s">
        <v>4</v>
      </c>
      <c r="D10" s="156">
        <v>200</v>
      </c>
      <c r="E10" s="157">
        <v>7675</v>
      </c>
      <c r="F10" s="157">
        <v>7725</v>
      </c>
      <c r="G10" s="157">
        <v>7780</v>
      </c>
      <c r="H10" s="154">
        <v>0</v>
      </c>
      <c r="I10" s="154">
        <f>SUM(F10-E10)*D10</f>
        <v>10000</v>
      </c>
      <c r="J10" s="154">
        <f>SUM(G10-F10)*D10</f>
        <v>11000</v>
      </c>
      <c r="K10" s="154">
        <v>0</v>
      </c>
      <c r="L10" s="158">
        <f t="shared" ref="L10" si="0">SUM(I10:K10)</f>
        <v>21000</v>
      </c>
    </row>
    <row r="11" spans="1:12">
      <c r="A11" s="153">
        <v>43601</v>
      </c>
      <c r="B11" s="154" t="s">
        <v>317</v>
      </c>
      <c r="C11" s="155" t="s">
        <v>4</v>
      </c>
      <c r="D11" s="156">
        <v>1000</v>
      </c>
      <c r="E11" s="157">
        <v>1255</v>
      </c>
      <c r="F11" s="157">
        <v>1260</v>
      </c>
      <c r="G11" s="157">
        <v>0</v>
      </c>
      <c r="H11" s="154">
        <v>0</v>
      </c>
      <c r="I11" s="154">
        <f>SUM(F11-E11)*D11</f>
        <v>5000</v>
      </c>
      <c r="J11" s="154">
        <v>0</v>
      </c>
      <c r="K11" s="154">
        <v>0</v>
      </c>
      <c r="L11" s="158">
        <f t="shared" ref="L11" si="1">SUM(I11:K11)</f>
        <v>5000</v>
      </c>
    </row>
    <row r="12" spans="1:12">
      <c r="A12" s="153">
        <v>43601</v>
      </c>
      <c r="B12" s="154" t="s">
        <v>33</v>
      </c>
      <c r="C12" s="155" t="s">
        <v>4</v>
      </c>
      <c r="D12" s="156">
        <v>1000</v>
      </c>
      <c r="E12" s="157">
        <v>1055</v>
      </c>
      <c r="F12" s="157">
        <v>1040</v>
      </c>
      <c r="G12" s="157">
        <v>0</v>
      </c>
      <c r="H12" s="154">
        <v>0</v>
      </c>
      <c r="I12" s="154">
        <f>SUM(F12-E12)*D12</f>
        <v>-15000</v>
      </c>
      <c r="J12" s="154">
        <v>0</v>
      </c>
      <c r="K12" s="154">
        <v>0</v>
      </c>
      <c r="L12" s="158">
        <f t="shared" ref="L12" si="2">SUM(I12:K12)</f>
        <v>-15000</v>
      </c>
    </row>
    <row r="13" spans="1:12">
      <c r="A13" s="153">
        <v>43601</v>
      </c>
      <c r="B13" s="154" t="s">
        <v>267</v>
      </c>
      <c r="C13" s="155" t="s">
        <v>4</v>
      </c>
      <c r="D13" s="156">
        <v>4000</v>
      </c>
      <c r="E13" s="157">
        <v>114.25</v>
      </c>
      <c r="F13" s="157">
        <v>115.5</v>
      </c>
      <c r="G13" s="157">
        <v>117</v>
      </c>
      <c r="H13" s="154">
        <v>0</v>
      </c>
      <c r="I13" s="154">
        <f>SUM(F13-E13)*D13</f>
        <v>5000</v>
      </c>
      <c r="J13" s="154">
        <f>SUM(G13-F13)*D13</f>
        <v>6000</v>
      </c>
      <c r="K13" s="154">
        <v>0</v>
      </c>
      <c r="L13" s="158">
        <f t="shared" ref="L13" si="3">SUM(I13:K13)</f>
        <v>11000</v>
      </c>
    </row>
    <row r="14" spans="1:12">
      <c r="A14" s="153">
        <v>43600</v>
      </c>
      <c r="B14" s="154" t="s">
        <v>210</v>
      </c>
      <c r="C14" s="155" t="s">
        <v>4</v>
      </c>
      <c r="D14" s="156">
        <v>1000</v>
      </c>
      <c r="E14" s="157">
        <v>1400</v>
      </c>
      <c r="F14" s="157">
        <v>1385</v>
      </c>
      <c r="G14" s="157">
        <v>0</v>
      </c>
      <c r="H14" s="154">
        <v>0</v>
      </c>
      <c r="I14" s="154">
        <f>SUM(F14-E14)*D14</f>
        <v>-15000</v>
      </c>
      <c r="J14" s="154">
        <v>0</v>
      </c>
      <c r="K14" s="154">
        <v>0</v>
      </c>
      <c r="L14" s="158">
        <f t="shared" ref="L14:L16" si="4">SUM(I14:K14)</f>
        <v>-15000</v>
      </c>
    </row>
    <row r="15" spans="1:12">
      <c r="A15" s="153">
        <v>43600</v>
      </c>
      <c r="B15" s="154" t="s">
        <v>33</v>
      </c>
      <c r="C15" s="155" t="s">
        <v>4</v>
      </c>
      <c r="D15" s="156">
        <v>1000</v>
      </c>
      <c r="E15" s="157">
        <v>1231</v>
      </c>
      <c r="F15" s="157">
        <v>1226</v>
      </c>
      <c r="G15" s="157">
        <v>0</v>
      </c>
      <c r="H15" s="154">
        <v>0</v>
      </c>
      <c r="I15" s="154">
        <f>SUM(F15-E15)*D15</f>
        <v>-5000</v>
      </c>
      <c r="J15" s="154">
        <v>0</v>
      </c>
      <c r="K15" s="154">
        <v>0</v>
      </c>
      <c r="L15" s="158">
        <f t="shared" si="4"/>
        <v>-5000</v>
      </c>
    </row>
    <row r="16" spans="1:12">
      <c r="A16" s="153">
        <v>43599</v>
      </c>
      <c r="B16" s="154" t="s">
        <v>25</v>
      </c>
      <c r="C16" s="155" t="s">
        <v>4</v>
      </c>
      <c r="D16" s="156">
        <v>1000</v>
      </c>
      <c r="E16" s="157">
        <v>1152</v>
      </c>
      <c r="F16" s="157">
        <v>1142</v>
      </c>
      <c r="G16" s="157">
        <v>1132</v>
      </c>
      <c r="H16" s="154">
        <v>0</v>
      </c>
      <c r="I16" s="154">
        <f>SUM(E16-F16)*D16</f>
        <v>10000</v>
      </c>
      <c r="J16" s="154">
        <f>SUM(F16-G16)*D16</f>
        <v>10000</v>
      </c>
      <c r="K16" s="154">
        <v>0</v>
      </c>
      <c r="L16" s="158">
        <f t="shared" si="4"/>
        <v>20000</v>
      </c>
    </row>
    <row r="17" spans="1:12">
      <c r="A17" s="153">
        <v>43598</v>
      </c>
      <c r="B17" s="154" t="s">
        <v>316</v>
      </c>
      <c r="C17" s="155" t="s">
        <v>4</v>
      </c>
      <c r="D17" s="156">
        <v>1000</v>
      </c>
      <c r="E17" s="157">
        <v>1713</v>
      </c>
      <c r="F17" s="157">
        <v>1698</v>
      </c>
      <c r="G17" s="157">
        <v>0</v>
      </c>
      <c r="H17" s="154">
        <v>0</v>
      </c>
      <c r="I17" s="154">
        <f>SUM(F17-E17)*D17</f>
        <v>-15000</v>
      </c>
      <c r="J17" s="154">
        <v>0</v>
      </c>
      <c r="K17" s="154">
        <v>0</v>
      </c>
      <c r="L17" s="158">
        <f t="shared" ref="L17:L18" si="5">SUM(I17:K17)</f>
        <v>-15000</v>
      </c>
    </row>
    <row r="18" spans="1:12">
      <c r="A18" s="153">
        <v>43595</v>
      </c>
      <c r="B18" s="154" t="s">
        <v>79</v>
      </c>
      <c r="C18" s="155" t="s">
        <v>4</v>
      </c>
      <c r="D18" s="156">
        <v>1000</v>
      </c>
      <c r="E18" s="157">
        <v>1071</v>
      </c>
      <c r="F18" s="157">
        <v>1082</v>
      </c>
      <c r="G18" s="157">
        <v>0</v>
      </c>
      <c r="H18" s="154">
        <v>0</v>
      </c>
      <c r="I18" s="154">
        <f>SUM(F18-E18)*D18</f>
        <v>11000</v>
      </c>
      <c r="J18" s="154">
        <v>0</v>
      </c>
      <c r="K18" s="154">
        <v>0</v>
      </c>
      <c r="L18" s="158">
        <f t="shared" si="5"/>
        <v>11000</v>
      </c>
    </row>
    <row r="19" spans="1:12">
      <c r="A19" s="153">
        <v>43594</v>
      </c>
      <c r="B19" s="154" t="s">
        <v>25</v>
      </c>
      <c r="C19" s="155" t="s">
        <v>4</v>
      </c>
      <c r="D19" s="156">
        <v>1000</v>
      </c>
      <c r="E19" s="157">
        <v>1184</v>
      </c>
      <c r="F19" s="157">
        <v>1194</v>
      </c>
      <c r="G19" s="157">
        <v>0</v>
      </c>
      <c r="H19" s="154">
        <v>0</v>
      </c>
      <c r="I19" s="154">
        <f>SUM(F19-E19)*D19</f>
        <v>10000</v>
      </c>
      <c r="J19" s="154">
        <v>0</v>
      </c>
      <c r="K19" s="154">
        <v>0</v>
      </c>
      <c r="L19" s="158">
        <f t="shared" ref="L19" si="6">SUM(I19:K19)</f>
        <v>10000</v>
      </c>
    </row>
    <row r="20" spans="1:12">
      <c r="A20" s="153">
        <v>43594</v>
      </c>
      <c r="B20" s="154" t="s">
        <v>21</v>
      </c>
      <c r="C20" s="155" t="s">
        <v>20</v>
      </c>
      <c r="D20" s="156">
        <v>4000</v>
      </c>
      <c r="E20" s="157">
        <v>383</v>
      </c>
      <c r="F20" s="157">
        <v>383</v>
      </c>
      <c r="G20" s="157">
        <v>0</v>
      </c>
      <c r="H20" s="154">
        <v>0</v>
      </c>
      <c r="I20" s="154">
        <f>SUM(E20-F20)*D20</f>
        <v>0</v>
      </c>
      <c r="J20" s="154">
        <v>0</v>
      </c>
      <c r="K20" s="154">
        <v>0</v>
      </c>
      <c r="L20" s="158">
        <f t="shared" ref="L20" si="7">SUM(I20:K20)</f>
        <v>0</v>
      </c>
    </row>
    <row r="21" spans="1:12">
      <c r="A21" s="153">
        <v>43593</v>
      </c>
      <c r="B21" s="154" t="s">
        <v>315</v>
      </c>
      <c r="C21" s="155" t="s">
        <v>20</v>
      </c>
      <c r="D21" s="156">
        <v>4000</v>
      </c>
      <c r="E21" s="157">
        <v>192</v>
      </c>
      <c r="F21" s="157">
        <v>192</v>
      </c>
      <c r="G21" s="157">
        <v>0</v>
      </c>
      <c r="H21" s="154">
        <v>0</v>
      </c>
      <c r="I21" s="154">
        <f>SUM(E21-F21)*D21</f>
        <v>0</v>
      </c>
      <c r="J21" s="154">
        <v>0</v>
      </c>
      <c r="K21" s="154">
        <v>0</v>
      </c>
      <c r="L21" s="158">
        <f t="shared" ref="L21" si="8">SUM(I21:K21)</f>
        <v>0</v>
      </c>
    </row>
    <row r="22" spans="1:12">
      <c r="A22" s="153">
        <v>43593</v>
      </c>
      <c r="B22" s="154" t="s">
        <v>314</v>
      </c>
      <c r="C22" s="155" t="s">
        <v>20</v>
      </c>
      <c r="D22" s="156">
        <v>4000</v>
      </c>
      <c r="E22" s="157">
        <v>216</v>
      </c>
      <c r="F22" s="157">
        <v>214.5</v>
      </c>
      <c r="G22" s="157">
        <v>0</v>
      </c>
      <c r="H22" s="154">
        <v>0</v>
      </c>
      <c r="I22" s="154">
        <f>SUM(E22-F22)*D22</f>
        <v>6000</v>
      </c>
      <c r="J22" s="154">
        <v>0</v>
      </c>
      <c r="K22" s="154">
        <v>0</v>
      </c>
      <c r="L22" s="158">
        <f t="shared" ref="L22" si="9">SUM(I22:K22)</f>
        <v>6000</v>
      </c>
    </row>
    <row r="23" spans="1:12">
      <c r="A23" s="153">
        <v>43591</v>
      </c>
      <c r="B23" s="154" t="s">
        <v>210</v>
      </c>
      <c r="C23" s="155" t="s">
        <v>4</v>
      </c>
      <c r="D23" s="156">
        <v>1000</v>
      </c>
      <c r="E23" s="157">
        <v>1416</v>
      </c>
      <c r="F23" s="157">
        <v>1416</v>
      </c>
      <c r="G23" s="157">
        <v>0</v>
      </c>
      <c r="H23" s="154">
        <v>0</v>
      </c>
      <c r="I23" s="154">
        <f t="shared" ref="I23" si="10">SUM(F23-E23)*D23</f>
        <v>0</v>
      </c>
      <c r="J23" s="154">
        <v>0</v>
      </c>
      <c r="K23" s="154">
        <v>0</v>
      </c>
      <c r="L23" s="158">
        <f t="shared" ref="L23" si="11">SUM(I23:K23)</f>
        <v>0</v>
      </c>
    </row>
    <row r="24" spans="1:12">
      <c r="A24" s="153">
        <v>43588</v>
      </c>
      <c r="B24" s="154" t="s">
        <v>33</v>
      </c>
      <c r="C24" s="155" t="s">
        <v>4</v>
      </c>
      <c r="D24" s="156">
        <v>1000</v>
      </c>
      <c r="E24" s="157">
        <v>1345</v>
      </c>
      <c r="F24" s="157">
        <v>1330</v>
      </c>
      <c r="G24" s="157">
        <v>0</v>
      </c>
      <c r="H24" s="154">
        <v>0</v>
      </c>
      <c r="I24" s="154">
        <f t="shared" ref="I24" si="12">SUM(F24-E24)*D24</f>
        <v>-15000</v>
      </c>
      <c r="J24" s="154">
        <v>0</v>
      </c>
      <c r="K24" s="154">
        <v>0</v>
      </c>
      <c r="L24" s="158">
        <f t="shared" ref="L24" si="13">SUM(I24:K24)</f>
        <v>-15000</v>
      </c>
    </row>
    <row r="25" spans="1:12">
      <c r="A25" s="153">
        <v>43587</v>
      </c>
      <c r="B25" s="154" t="s">
        <v>33</v>
      </c>
      <c r="C25" s="155" t="s">
        <v>4</v>
      </c>
      <c r="D25" s="156">
        <v>1000</v>
      </c>
      <c r="E25" s="157">
        <v>1355</v>
      </c>
      <c r="F25" s="157">
        <v>1360</v>
      </c>
      <c r="G25" s="157">
        <v>0</v>
      </c>
      <c r="H25" s="154">
        <v>0</v>
      </c>
      <c r="I25" s="154">
        <f t="shared" ref="I25" si="14">SUM(F25-E25)*D25</f>
        <v>5000</v>
      </c>
      <c r="J25" s="154">
        <v>0</v>
      </c>
      <c r="K25" s="154">
        <v>0</v>
      </c>
      <c r="L25" s="158">
        <f t="shared" ref="L25" si="15">SUM(I25:K25)</f>
        <v>5000</v>
      </c>
    </row>
    <row r="26" spans="1:12">
      <c r="A26" s="153">
        <v>43587</v>
      </c>
      <c r="B26" s="154" t="s">
        <v>210</v>
      </c>
      <c r="C26" s="155" t="s">
        <v>4</v>
      </c>
      <c r="D26" s="156">
        <v>1000</v>
      </c>
      <c r="E26" s="157">
        <v>1417</v>
      </c>
      <c r="F26" s="157">
        <v>1427</v>
      </c>
      <c r="G26" s="157">
        <v>0</v>
      </c>
      <c r="H26" s="154">
        <v>0</v>
      </c>
      <c r="I26" s="154">
        <f t="shared" ref="I26" si="16">SUM(F26-E26)*D26</f>
        <v>10000</v>
      </c>
      <c r="J26" s="154">
        <v>0</v>
      </c>
      <c r="K26" s="154">
        <v>0</v>
      </c>
      <c r="L26" s="158">
        <f t="shared" ref="L26" si="17">SUM(I26:K26)</f>
        <v>10000</v>
      </c>
    </row>
    <row r="27" spans="1:12">
      <c r="A27" s="153"/>
      <c r="B27" s="154"/>
      <c r="C27" s="155"/>
      <c r="D27" s="156"/>
      <c r="E27" s="157"/>
      <c r="F27" s="157"/>
      <c r="G27" s="157"/>
      <c r="H27" s="154"/>
      <c r="I27" s="154"/>
      <c r="J27" s="154"/>
      <c r="K27" s="154"/>
      <c r="L27" s="154"/>
    </row>
    <row r="28" spans="1:12">
      <c r="A28" s="149"/>
      <c r="B28" s="150"/>
      <c r="C28" s="150"/>
      <c r="D28" s="151"/>
      <c r="E28" s="151"/>
      <c r="F28" s="152">
        <v>43556</v>
      </c>
      <c r="G28" s="159" t="s">
        <v>281</v>
      </c>
      <c r="H28" s="161"/>
      <c r="I28" s="162">
        <f>SUM(I10:I26)</f>
        <v>7000</v>
      </c>
      <c r="J28" s="161"/>
      <c r="K28" s="161" t="s">
        <v>282</v>
      </c>
      <c r="L28" s="162">
        <f>SUM(L9:L26)</f>
        <v>34000</v>
      </c>
    </row>
    <row r="29" spans="1:12">
      <c r="A29" s="153">
        <v>43585</v>
      </c>
      <c r="B29" s="154" t="s">
        <v>66</v>
      </c>
      <c r="C29" s="155" t="s">
        <v>4</v>
      </c>
      <c r="D29" s="156">
        <v>1000</v>
      </c>
      <c r="E29" s="157">
        <v>1730</v>
      </c>
      <c r="F29" s="157">
        <v>1745</v>
      </c>
      <c r="G29" s="157">
        <v>1755</v>
      </c>
      <c r="H29" s="154">
        <v>0</v>
      </c>
      <c r="I29" s="154">
        <f t="shared" ref="I29" si="18">SUM(F29-E29)*D29</f>
        <v>15000</v>
      </c>
      <c r="J29" s="154">
        <f>SUM(G29-F29)*D29</f>
        <v>10000</v>
      </c>
      <c r="K29" s="154">
        <v>0</v>
      </c>
      <c r="L29" s="158">
        <f t="shared" ref="L29" si="19">SUM(I29:K29)</f>
        <v>25000</v>
      </c>
    </row>
    <row r="30" spans="1:12">
      <c r="A30" s="153">
        <v>43581</v>
      </c>
      <c r="B30" s="154" t="s">
        <v>33</v>
      </c>
      <c r="C30" s="155" t="s">
        <v>4</v>
      </c>
      <c r="D30" s="156">
        <v>1000</v>
      </c>
      <c r="E30" s="157">
        <v>1340</v>
      </c>
      <c r="F30" s="157">
        <v>1343</v>
      </c>
      <c r="G30" s="157">
        <v>0</v>
      </c>
      <c r="H30" s="154">
        <v>0</v>
      </c>
      <c r="I30" s="154">
        <f t="shared" ref="I30" si="20">SUM(F30-E30)*D30</f>
        <v>3000</v>
      </c>
      <c r="J30" s="154">
        <v>0</v>
      </c>
      <c r="K30" s="154">
        <v>0</v>
      </c>
      <c r="L30" s="158">
        <f t="shared" ref="L30" si="21">SUM(I30:K30)</f>
        <v>3000</v>
      </c>
    </row>
    <row r="31" spans="1:12">
      <c r="A31" s="153">
        <v>43580</v>
      </c>
      <c r="B31" s="154" t="s">
        <v>306</v>
      </c>
      <c r="C31" s="155" t="s">
        <v>4</v>
      </c>
      <c r="D31" s="156">
        <v>4000</v>
      </c>
      <c r="E31" s="157">
        <v>126</v>
      </c>
      <c r="F31" s="157">
        <v>127.5</v>
      </c>
      <c r="G31" s="157">
        <v>0</v>
      </c>
      <c r="H31" s="154">
        <v>0</v>
      </c>
      <c r="I31" s="154">
        <f t="shared" ref="I31" si="22">SUM(F31-E31)*D31</f>
        <v>6000</v>
      </c>
      <c r="J31" s="154">
        <v>0</v>
      </c>
      <c r="K31" s="154">
        <v>0</v>
      </c>
      <c r="L31" s="158">
        <f t="shared" ref="L31" si="23">SUM(I31:K31)</f>
        <v>6000</v>
      </c>
    </row>
    <row r="32" spans="1:12">
      <c r="A32" s="153">
        <v>43580</v>
      </c>
      <c r="B32" s="154" t="s">
        <v>33</v>
      </c>
      <c r="C32" s="155" t="s">
        <v>4</v>
      </c>
      <c r="D32" s="156">
        <v>1000</v>
      </c>
      <c r="E32" s="157">
        <v>1350</v>
      </c>
      <c r="F32" s="157">
        <v>1348</v>
      </c>
      <c r="G32" s="157">
        <v>0</v>
      </c>
      <c r="H32" s="154">
        <v>0</v>
      </c>
      <c r="I32" s="154">
        <f t="shared" ref="I32" si="24">SUM(F32-E32)*D32</f>
        <v>-2000</v>
      </c>
      <c r="J32" s="154">
        <v>0</v>
      </c>
      <c r="K32" s="154">
        <v>0</v>
      </c>
      <c r="L32" s="158">
        <f t="shared" ref="L32" si="25">SUM(I32:K32)</f>
        <v>-2000</v>
      </c>
    </row>
    <row r="33" spans="1:12">
      <c r="A33" s="153">
        <v>43580</v>
      </c>
      <c r="B33" s="154" t="s">
        <v>5</v>
      </c>
      <c r="C33" s="155" t="s">
        <v>4</v>
      </c>
      <c r="D33" s="156">
        <v>1000</v>
      </c>
      <c r="E33" s="157">
        <v>922</v>
      </c>
      <c r="F33" s="157">
        <v>910</v>
      </c>
      <c r="G33" s="157">
        <v>0</v>
      </c>
      <c r="H33" s="154">
        <v>0</v>
      </c>
      <c r="I33" s="154">
        <f t="shared" ref="I33" si="26">SUM(F33-E33)*D33</f>
        <v>-12000</v>
      </c>
      <c r="J33" s="154">
        <v>0</v>
      </c>
      <c r="K33" s="154">
        <v>0</v>
      </c>
      <c r="L33" s="158">
        <f t="shared" ref="L33" si="27">SUM(I33:K33)</f>
        <v>-12000</v>
      </c>
    </row>
    <row r="34" spans="1:12">
      <c r="A34" s="153">
        <v>43579</v>
      </c>
      <c r="B34" s="154" t="s">
        <v>96</v>
      </c>
      <c r="C34" s="155" t="s">
        <v>4</v>
      </c>
      <c r="D34" s="156">
        <v>4000</v>
      </c>
      <c r="E34" s="157">
        <v>133</v>
      </c>
      <c r="F34" s="157">
        <v>134.5</v>
      </c>
      <c r="G34" s="157">
        <v>136</v>
      </c>
      <c r="H34" s="154">
        <v>0</v>
      </c>
      <c r="I34" s="154">
        <f t="shared" ref="I34" si="28">SUM(F34-E34)*D34</f>
        <v>6000</v>
      </c>
      <c r="J34" s="154">
        <f>SUM(G34-F34)*D34</f>
        <v>6000</v>
      </c>
      <c r="K34" s="154">
        <v>0</v>
      </c>
      <c r="L34" s="158">
        <f t="shared" ref="L34" si="29">SUM(I34:K34)</f>
        <v>12000</v>
      </c>
    </row>
    <row r="35" spans="1:12">
      <c r="A35" s="153">
        <v>43578</v>
      </c>
      <c r="B35" s="154" t="s">
        <v>68</v>
      </c>
      <c r="C35" s="155" t="s">
        <v>4</v>
      </c>
      <c r="D35" s="156">
        <v>1000</v>
      </c>
      <c r="E35" s="157">
        <v>1083</v>
      </c>
      <c r="F35" s="157">
        <v>1083</v>
      </c>
      <c r="G35" s="157">
        <v>0</v>
      </c>
      <c r="H35" s="154">
        <v>0</v>
      </c>
      <c r="I35" s="154">
        <f t="shared" ref="I35" si="30">SUM(F35-E35)*D35</f>
        <v>0</v>
      </c>
      <c r="J35" s="154">
        <v>0</v>
      </c>
      <c r="K35" s="154">
        <v>0</v>
      </c>
      <c r="L35" s="158">
        <f t="shared" ref="L35" si="31">SUM(I35:K35)</f>
        <v>0</v>
      </c>
    </row>
    <row r="36" spans="1:12">
      <c r="A36" s="153">
        <v>43577</v>
      </c>
      <c r="B36" s="154" t="s">
        <v>305</v>
      </c>
      <c r="C36" s="155" t="s">
        <v>4</v>
      </c>
      <c r="D36" s="156">
        <v>1000</v>
      </c>
      <c r="E36" s="157">
        <v>1670</v>
      </c>
      <c r="F36" s="157">
        <v>1670</v>
      </c>
      <c r="G36" s="157">
        <v>0</v>
      </c>
      <c r="H36" s="154">
        <v>0</v>
      </c>
      <c r="I36" s="154">
        <f t="shared" ref="I36" si="32">SUM(F36-E36)*D36</f>
        <v>0</v>
      </c>
      <c r="J36" s="154">
        <v>0</v>
      </c>
      <c r="K36" s="154">
        <v>0</v>
      </c>
      <c r="L36" s="158">
        <f t="shared" ref="L36" si="33">SUM(I36:K36)</f>
        <v>0</v>
      </c>
    </row>
    <row r="37" spans="1:12">
      <c r="A37" s="153">
        <v>43577</v>
      </c>
      <c r="B37" s="154" t="s">
        <v>292</v>
      </c>
      <c r="C37" s="155" t="s">
        <v>4</v>
      </c>
      <c r="D37" s="156">
        <v>1000</v>
      </c>
      <c r="E37" s="157">
        <v>1350</v>
      </c>
      <c r="F37" s="157">
        <v>1355</v>
      </c>
      <c r="G37" s="157">
        <v>0</v>
      </c>
      <c r="H37" s="154">
        <v>0</v>
      </c>
      <c r="I37" s="154">
        <f t="shared" ref="I37" si="34">SUM(F37-E37)*D37</f>
        <v>5000</v>
      </c>
      <c r="J37" s="154">
        <v>0</v>
      </c>
      <c r="K37" s="154">
        <v>0</v>
      </c>
      <c r="L37" s="158">
        <f t="shared" ref="L37" si="35">SUM(I37:K37)</f>
        <v>5000</v>
      </c>
    </row>
    <row r="38" spans="1:12">
      <c r="A38" s="153">
        <v>43573</v>
      </c>
      <c r="B38" s="154" t="s">
        <v>292</v>
      </c>
      <c r="C38" s="155" t="s">
        <v>4</v>
      </c>
      <c r="D38" s="156">
        <v>1000</v>
      </c>
      <c r="E38" s="157">
        <v>1380</v>
      </c>
      <c r="F38" s="157">
        <v>1385</v>
      </c>
      <c r="G38" s="157">
        <v>0</v>
      </c>
      <c r="H38" s="154">
        <v>0</v>
      </c>
      <c r="I38" s="154">
        <f t="shared" ref="I38" si="36">SUM(F38-E38)*D38</f>
        <v>5000</v>
      </c>
      <c r="J38" s="154">
        <v>0</v>
      </c>
      <c r="K38" s="154">
        <v>0</v>
      </c>
      <c r="L38" s="158">
        <f t="shared" ref="L38" si="37">SUM(I38:K38)</f>
        <v>5000</v>
      </c>
    </row>
    <row r="39" spans="1:12">
      <c r="A39" s="153">
        <v>43571</v>
      </c>
      <c r="B39" s="154" t="s">
        <v>304</v>
      </c>
      <c r="C39" s="155" t="s">
        <v>4</v>
      </c>
      <c r="D39" s="156">
        <v>1000</v>
      </c>
      <c r="E39" s="157">
        <v>1115</v>
      </c>
      <c r="F39" s="157">
        <v>1125</v>
      </c>
      <c r="G39" s="157">
        <v>1135</v>
      </c>
      <c r="H39" s="154">
        <v>0</v>
      </c>
      <c r="I39" s="154">
        <f t="shared" ref="I39" si="38">SUM(F39-E39)*D39</f>
        <v>10000</v>
      </c>
      <c r="J39" s="154">
        <f>SUM(G39-F39)*D39</f>
        <v>10000</v>
      </c>
      <c r="K39" s="154">
        <v>0</v>
      </c>
      <c r="L39" s="158">
        <f t="shared" ref="L39" si="39">SUM(I39:K39)</f>
        <v>20000</v>
      </c>
    </row>
    <row r="40" spans="1:12">
      <c r="A40" s="153">
        <v>43570</v>
      </c>
      <c r="B40" s="154" t="s">
        <v>33</v>
      </c>
      <c r="C40" s="155" t="s">
        <v>4</v>
      </c>
      <c r="D40" s="156">
        <v>1000</v>
      </c>
      <c r="E40" s="157">
        <v>1375</v>
      </c>
      <c r="F40" s="157">
        <v>1385</v>
      </c>
      <c r="G40" s="157">
        <v>0</v>
      </c>
      <c r="H40" s="154">
        <v>0</v>
      </c>
      <c r="I40" s="154">
        <f t="shared" ref="I40:I41" si="40">SUM(F40-E40)*D40</f>
        <v>10000</v>
      </c>
      <c r="J40" s="154">
        <v>0</v>
      </c>
      <c r="K40" s="154">
        <v>0</v>
      </c>
      <c r="L40" s="158">
        <f t="shared" ref="L40:L41" si="41">SUM(I40:K40)</f>
        <v>10000</v>
      </c>
    </row>
    <row r="41" spans="1:12">
      <c r="A41" s="153">
        <v>43567</v>
      </c>
      <c r="B41" s="154" t="s">
        <v>68</v>
      </c>
      <c r="C41" s="155" t="s">
        <v>4</v>
      </c>
      <c r="D41" s="156">
        <v>1000</v>
      </c>
      <c r="E41" s="157">
        <v>1110</v>
      </c>
      <c r="F41" s="157">
        <v>1117</v>
      </c>
      <c r="G41" s="157">
        <v>0</v>
      </c>
      <c r="H41" s="154">
        <v>0</v>
      </c>
      <c r="I41" s="154">
        <f t="shared" si="40"/>
        <v>7000</v>
      </c>
      <c r="J41" s="154">
        <v>0</v>
      </c>
      <c r="K41" s="154">
        <v>0</v>
      </c>
      <c r="L41" s="158">
        <f t="shared" si="41"/>
        <v>7000</v>
      </c>
    </row>
    <row r="42" spans="1:12">
      <c r="A42" s="153">
        <v>43567</v>
      </c>
      <c r="B42" s="154" t="s">
        <v>302</v>
      </c>
      <c r="C42" s="155" t="s">
        <v>4</v>
      </c>
      <c r="D42" s="156">
        <v>1000</v>
      </c>
      <c r="E42" s="157">
        <v>1420</v>
      </c>
      <c r="F42" s="157">
        <v>1430</v>
      </c>
      <c r="G42" s="157">
        <v>0</v>
      </c>
      <c r="H42" s="154">
        <v>0</v>
      </c>
      <c r="I42" s="154">
        <f t="shared" ref="I42" si="42">SUM(F42-E42)*D42</f>
        <v>10000</v>
      </c>
      <c r="J42" s="154">
        <v>0</v>
      </c>
      <c r="K42" s="154">
        <v>0</v>
      </c>
      <c r="L42" s="158">
        <f t="shared" ref="L42" si="43">SUM(I42:K42)</f>
        <v>10000</v>
      </c>
    </row>
    <row r="43" spans="1:12">
      <c r="A43" s="153">
        <v>43566</v>
      </c>
      <c r="B43" s="154" t="s">
        <v>151</v>
      </c>
      <c r="C43" s="155" t="s">
        <v>4</v>
      </c>
      <c r="D43" s="156">
        <v>1000</v>
      </c>
      <c r="E43" s="157">
        <v>1105</v>
      </c>
      <c r="F43" s="157">
        <v>1105</v>
      </c>
      <c r="G43" s="157">
        <v>0</v>
      </c>
      <c r="H43" s="154">
        <v>0</v>
      </c>
      <c r="I43" s="154">
        <f t="shared" ref="I43" si="44">SUM(F43-E43)*D43</f>
        <v>0</v>
      </c>
      <c r="J43" s="154">
        <v>0</v>
      </c>
      <c r="K43" s="154">
        <v>0</v>
      </c>
      <c r="L43" s="158">
        <f t="shared" ref="L43" si="45">SUM(I43:K43)</f>
        <v>0</v>
      </c>
    </row>
    <row r="44" spans="1:12">
      <c r="A44" s="153">
        <v>43566</v>
      </c>
      <c r="B44" s="154" t="s">
        <v>278</v>
      </c>
      <c r="C44" s="155" t="s">
        <v>4</v>
      </c>
      <c r="D44" s="156">
        <v>1000</v>
      </c>
      <c r="E44" s="157">
        <v>1660</v>
      </c>
      <c r="F44" s="157">
        <v>1670</v>
      </c>
      <c r="G44" s="157">
        <v>1680</v>
      </c>
      <c r="H44" s="154">
        <v>0</v>
      </c>
      <c r="I44" s="154">
        <f t="shared" ref="I44" si="46">SUM(F44-E44)*D44</f>
        <v>10000</v>
      </c>
      <c r="J44" s="154">
        <f>SUM(G44-F44)*D44</f>
        <v>10000</v>
      </c>
      <c r="K44" s="154">
        <v>0</v>
      </c>
      <c r="L44" s="158">
        <f t="shared" ref="L44" si="47">SUM(I44:K44)</f>
        <v>20000</v>
      </c>
    </row>
    <row r="45" spans="1:12">
      <c r="A45" s="153">
        <v>43565</v>
      </c>
      <c r="B45" s="154" t="s">
        <v>300</v>
      </c>
      <c r="C45" s="155" t="s">
        <v>4</v>
      </c>
      <c r="D45" s="156">
        <v>4000</v>
      </c>
      <c r="E45" s="157">
        <v>100</v>
      </c>
      <c r="F45" s="157">
        <v>101</v>
      </c>
      <c r="G45" s="157">
        <v>102</v>
      </c>
      <c r="H45" s="154">
        <v>103</v>
      </c>
      <c r="I45" s="154">
        <f t="shared" ref="I45" si="48">SUM(F45-E45)*D45</f>
        <v>4000</v>
      </c>
      <c r="J45" s="154">
        <f>SUM(G45-F45)*D45</f>
        <v>4000</v>
      </c>
      <c r="K45" s="154">
        <f t="shared" ref="K45" si="49">SUM(H45-G45)*D45</f>
        <v>4000</v>
      </c>
      <c r="L45" s="158">
        <f t="shared" ref="L45" si="50">SUM(I45:K45)</f>
        <v>12000</v>
      </c>
    </row>
    <row r="46" spans="1:12">
      <c r="A46" s="153">
        <v>43565</v>
      </c>
      <c r="B46" s="154" t="s">
        <v>301</v>
      </c>
      <c r="C46" s="155" t="s">
        <v>4</v>
      </c>
      <c r="D46" s="156">
        <v>1000</v>
      </c>
      <c r="E46" s="157">
        <v>1930</v>
      </c>
      <c r="F46" s="157">
        <v>1937</v>
      </c>
      <c r="G46" s="157">
        <v>0</v>
      </c>
      <c r="H46" s="154">
        <v>0</v>
      </c>
      <c r="I46" s="154">
        <f t="shared" ref="I46" si="51">SUM(F46-E46)*D46</f>
        <v>7000</v>
      </c>
      <c r="J46" s="154">
        <v>0</v>
      </c>
      <c r="K46" s="154">
        <f t="shared" ref="K46" si="52">SUM(H46-G46)*D46</f>
        <v>0</v>
      </c>
      <c r="L46" s="158">
        <f t="shared" ref="L46" si="53">SUM(I46:K46)</f>
        <v>7000</v>
      </c>
    </row>
    <row r="47" spans="1:12">
      <c r="A47" s="153">
        <v>43565</v>
      </c>
      <c r="B47" s="154" t="s">
        <v>65</v>
      </c>
      <c r="C47" s="155" t="s">
        <v>4</v>
      </c>
      <c r="D47" s="156">
        <v>1000</v>
      </c>
      <c r="E47" s="157">
        <v>1365</v>
      </c>
      <c r="F47" s="157">
        <v>1350</v>
      </c>
      <c r="G47" s="157">
        <v>0</v>
      </c>
      <c r="H47" s="154">
        <v>0</v>
      </c>
      <c r="I47" s="154">
        <f t="shared" ref="I47" si="54">SUM(F47-E47)*D47</f>
        <v>-15000</v>
      </c>
      <c r="J47" s="154">
        <v>0</v>
      </c>
      <c r="K47" s="154">
        <f t="shared" ref="K47" si="55">SUM(H47-G47)*D47</f>
        <v>0</v>
      </c>
      <c r="L47" s="158">
        <f t="shared" ref="L47" si="56">SUM(I47:K47)</f>
        <v>-15000</v>
      </c>
    </row>
    <row r="48" spans="1:12">
      <c r="A48" s="153">
        <v>43564</v>
      </c>
      <c r="B48" s="154" t="s">
        <v>299</v>
      </c>
      <c r="C48" s="155" t="s">
        <v>4</v>
      </c>
      <c r="D48" s="156">
        <v>200</v>
      </c>
      <c r="E48" s="157">
        <v>2090</v>
      </c>
      <c r="F48" s="157">
        <v>2075</v>
      </c>
      <c r="G48" s="157">
        <v>0</v>
      </c>
      <c r="H48" s="154">
        <v>0</v>
      </c>
      <c r="I48" s="154">
        <f t="shared" ref="I48:I49" si="57">SUM(F48-E48)*D48</f>
        <v>-3000</v>
      </c>
      <c r="J48" s="154">
        <v>0</v>
      </c>
      <c r="K48" s="154">
        <v>0</v>
      </c>
      <c r="L48" s="158">
        <f t="shared" ref="L48:L49" si="58">SUM(I48:K48)</f>
        <v>-3000</v>
      </c>
    </row>
    <row r="49" spans="1:12">
      <c r="A49" s="153">
        <v>43563</v>
      </c>
      <c r="B49" s="154" t="s">
        <v>65</v>
      </c>
      <c r="C49" s="155" t="s">
        <v>4</v>
      </c>
      <c r="D49" s="156">
        <v>1000</v>
      </c>
      <c r="E49" s="157">
        <v>1345</v>
      </c>
      <c r="F49" s="157">
        <v>1330</v>
      </c>
      <c r="G49" s="157">
        <v>0</v>
      </c>
      <c r="H49" s="154">
        <v>0</v>
      </c>
      <c r="I49" s="154">
        <f t="shared" si="57"/>
        <v>-15000</v>
      </c>
      <c r="J49" s="154">
        <v>0</v>
      </c>
      <c r="K49" s="154">
        <v>0</v>
      </c>
      <c r="L49" s="158">
        <f t="shared" si="58"/>
        <v>-15000</v>
      </c>
    </row>
    <row r="50" spans="1:12">
      <c r="A50" s="153">
        <v>43560</v>
      </c>
      <c r="B50" s="154" t="s">
        <v>31</v>
      </c>
      <c r="C50" s="155" t="s">
        <v>4</v>
      </c>
      <c r="D50" s="156">
        <v>1000</v>
      </c>
      <c r="E50" s="157">
        <v>1220</v>
      </c>
      <c r="F50" s="157">
        <v>1230</v>
      </c>
      <c r="G50" s="157">
        <v>0</v>
      </c>
      <c r="H50" s="154">
        <v>0</v>
      </c>
      <c r="I50" s="154">
        <f t="shared" ref="I50" si="59">SUM(F50-E50)*D50</f>
        <v>10000</v>
      </c>
      <c r="J50" s="154">
        <v>0</v>
      </c>
      <c r="K50" s="154">
        <v>0</v>
      </c>
      <c r="L50" s="158">
        <f t="shared" ref="L50" si="60">SUM(I50:K50)</f>
        <v>10000</v>
      </c>
    </row>
    <row r="51" spans="1:12">
      <c r="A51" s="153">
        <v>43558</v>
      </c>
      <c r="B51" s="154" t="s">
        <v>3</v>
      </c>
      <c r="C51" s="155" t="s">
        <v>4</v>
      </c>
      <c r="D51" s="156">
        <v>1000</v>
      </c>
      <c r="E51" s="157">
        <v>1030</v>
      </c>
      <c r="F51" s="157">
        <v>1030</v>
      </c>
      <c r="G51" s="157">
        <v>0</v>
      </c>
      <c r="H51" s="154">
        <v>0</v>
      </c>
      <c r="I51" s="154">
        <f t="shared" ref="I51" si="61">SUM(F51-E51)*D51</f>
        <v>0</v>
      </c>
      <c r="J51" s="154">
        <v>0</v>
      </c>
      <c r="K51" s="154">
        <v>0</v>
      </c>
      <c r="L51" s="158">
        <f t="shared" ref="L51" si="62">SUM(I51:K51)</f>
        <v>0</v>
      </c>
    </row>
    <row r="52" spans="1:12">
      <c r="A52" s="153">
        <v>43558</v>
      </c>
      <c r="B52" s="154" t="s">
        <v>297</v>
      </c>
      <c r="C52" s="155" t="s">
        <v>4</v>
      </c>
      <c r="D52" s="156">
        <v>1000</v>
      </c>
      <c r="E52" s="157">
        <v>920</v>
      </c>
      <c r="F52" s="157">
        <v>930</v>
      </c>
      <c r="G52" s="157">
        <v>0</v>
      </c>
      <c r="H52" s="154">
        <v>0</v>
      </c>
      <c r="I52" s="154">
        <f t="shared" ref="I52" si="63">SUM(F52-E52)*D52</f>
        <v>10000</v>
      </c>
      <c r="J52" s="154">
        <v>0</v>
      </c>
      <c r="K52" s="154">
        <v>0</v>
      </c>
      <c r="L52" s="158">
        <f t="shared" ref="L52" si="64">SUM(I52:K52)</f>
        <v>10000</v>
      </c>
    </row>
    <row r="53" spans="1:12">
      <c r="A53" s="153">
        <v>43557</v>
      </c>
      <c r="B53" s="154" t="s">
        <v>296</v>
      </c>
      <c r="C53" s="155" t="s">
        <v>4</v>
      </c>
      <c r="D53" s="156">
        <v>4000</v>
      </c>
      <c r="E53" s="157">
        <v>139.25</v>
      </c>
      <c r="F53" s="157">
        <v>139.25</v>
      </c>
      <c r="G53" s="157">
        <v>0</v>
      </c>
      <c r="H53" s="154">
        <v>0</v>
      </c>
      <c r="I53" s="154">
        <f t="shared" ref="I53" si="65">SUM(F53-E53)*D53</f>
        <v>0</v>
      </c>
      <c r="J53" s="154">
        <v>0</v>
      </c>
      <c r="K53" s="154">
        <v>0</v>
      </c>
      <c r="L53" s="158">
        <f t="shared" ref="L53" si="66">SUM(I53:K53)</f>
        <v>0</v>
      </c>
    </row>
    <row r="54" spans="1:12">
      <c r="A54" s="153">
        <v>43557</v>
      </c>
      <c r="B54" s="154" t="s">
        <v>74</v>
      </c>
      <c r="C54" s="155" t="s">
        <v>4</v>
      </c>
      <c r="D54" s="156">
        <v>2000</v>
      </c>
      <c r="E54" s="157">
        <v>624</v>
      </c>
      <c r="F54" s="157">
        <v>617</v>
      </c>
      <c r="G54" s="157">
        <v>0</v>
      </c>
      <c r="H54" s="154">
        <v>0</v>
      </c>
      <c r="I54" s="154">
        <f t="shared" ref="I54" si="67">SUM(F54-E54)*D54</f>
        <v>-14000</v>
      </c>
      <c r="J54" s="154">
        <v>0</v>
      </c>
      <c r="K54" s="154">
        <v>0</v>
      </c>
      <c r="L54" s="158">
        <f t="shared" ref="L54" si="68">SUM(I54:K54)</f>
        <v>-14000</v>
      </c>
    </row>
    <row r="55" spans="1:12">
      <c r="A55" s="153">
        <v>43557</v>
      </c>
      <c r="B55" s="154" t="s">
        <v>290</v>
      </c>
      <c r="C55" s="155" t="s">
        <v>4</v>
      </c>
      <c r="D55" s="156">
        <v>1000</v>
      </c>
      <c r="E55" s="157">
        <v>1010</v>
      </c>
      <c r="F55" s="157">
        <v>1018</v>
      </c>
      <c r="G55" s="157">
        <v>0</v>
      </c>
      <c r="H55" s="154">
        <v>0</v>
      </c>
      <c r="I55" s="154">
        <f t="shared" ref="I55" si="69">SUM(F55-E55)*D55</f>
        <v>8000</v>
      </c>
      <c r="J55" s="154">
        <v>0</v>
      </c>
      <c r="K55" s="154">
        <v>0</v>
      </c>
      <c r="L55" s="158">
        <f t="shared" ref="L55" si="70">SUM(I55:K55)</f>
        <v>8000</v>
      </c>
    </row>
    <row r="56" spans="1:12">
      <c r="A56" s="153">
        <v>43556</v>
      </c>
      <c r="B56" s="154" t="s">
        <v>292</v>
      </c>
      <c r="C56" s="155" t="s">
        <v>4</v>
      </c>
      <c r="D56" s="156">
        <v>1000</v>
      </c>
      <c r="E56" s="157">
        <v>1375</v>
      </c>
      <c r="F56" s="157">
        <v>1385</v>
      </c>
      <c r="G56" s="157">
        <v>1395</v>
      </c>
      <c r="H56" s="154">
        <v>0</v>
      </c>
      <c r="I56" s="154">
        <f t="shared" ref="I56" si="71">SUM(F56-E56)*D56</f>
        <v>10000</v>
      </c>
      <c r="J56" s="154">
        <f>SUM(G56-F56)*D56</f>
        <v>10000</v>
      </c>
      <c r="K56" s="154">
        <v>0</v>
      </c>
      <c r="L56" s="158">
        <f t="shared" ref="L56" si="72">SUM(I56:K56)</f>
        <v>20000</v>
      </c>
    </row>
    <row r="58" spans="1:12">
      <c r="A58" s="148"/>
      <c r="B58" s="148"/>
      <c r="C58" s="148"/>
      <c r="D58" s="148"/>
      <c r="E58" s="148"/>
      <c r="F58" s="148"/>
      <c r="G58" s="159" t="s">
        <v>281</v>
      </c>
      <c r="H58" s="161"/>
      <c r="I58" s="162">
        <f>SUM(I9:I56)</f>
        <v>89000</v>
      </c>
      <c r="J58" s="161"/>
      <c r="K58" s="161" t="s">
        <v>282</v>
      </c>
      <c r="L58" s="162">
        <f>SUM(L9:L56)</f>
        <v>197000</v>
      </c>
    </row>
    <row r="60" spans="1:12" ht="15.75">
      <c r="A60" s="184" t="s">
        <v>307</v>
      </c>
      <c r="B60" s="185" t="s">
        <v>308</v>
      </c>
      <c r="C60" s="186" t="s">
        <v>309</v>
      </c>
      <c r="D60" s="187" t="s">
        <v>310</v>
      </c>
      <c r="E60" s="187" t="s">
        <v>311</v>
      </c>
      <c r="F60" s="186" t="s">
        <v>298</v>
      </c>
    </row>
    <row r="61" spans="1:12">
      <c r="A61" s="191" t="s">
        <v>312</v>
      </c>
      <c r="B61" s="188">
        <v>5</v>
      </c>
      <c r="C61" s="189">
        <f>SUM(A61-B61)</f>
        <v>23</v>
      </c>
      <c r="D61" s="190">
        <v>6</v>
      </c>
      <c r="E61" s="189">
        <f>SUM(C61-D61)</f>
        <v>17</v>
      </c>
      <c r="F61" s="189">
        <f>E61*100/C61</f>
        <v>73.913043478260875</v>
      </c>
    </row>
    <row r="63" spans="1:12">
      <c r="A63" s="149"/>
      <c r="B63" s="150"/>
      <c r="C63" s="150"/>
      <c r="D63" s="151"/>
      <c r="E63" s="151"/>
      <c r="F63" s="152">
        <v>43525</v>
      </c>
      <c r="G63" s="146"/>
      <c r="H63" s="146"/>
      <c r="I63" s="147"/>
      <c r="J63" s="147"/>
      <c r="K63" s="147"/>
      <c r="L63" s="147"/>
    </row>
    <row r="64" spans="1:12" ht="15.75">
      <c r="J64" s="178" t="s">
        <v>298</v>
      </c>
      <c r="K64" s="179"/>
      <c r="L64" s="180">
        <v>0.78</v>
      </c>
    </row>
    <row r="65" spans="1:12">
      <c r="A65" s="153">
        <v>43553</v>
      </c>
      <c r="B65" s="154" t="s">
        <v>79</v>
      </c>
      <c r="C65" s="155" t="s">
        <v>4</v>
      </c>
      <c r="D65" s="156">
        <v>1000</v>
      </c>
      <c r="E65" s="157">
        <v>1050</v>
      </c>
      <c r="F65" s="157">
        <v>1060</v>
      </c>
      <c r="G65" s="157">
        <v>0</v>
      </c>
      <c r="H65" s="154">
        <v>0</v>
      </c>
      <c r="I65" s="154">
        <f t="shared" ref="I65" si="73">SUM(F65-E65)*D65</f>
        <v>10000</v>
      </c>
      <c r="J65" s="154">
        <v>0</v>
      </c>
      <c r="K65" s="154">
        <v>0</v>
      </c>
      <c r="L65" s="158">
        <f t="shared" ref="L65" si="74">SUM(I65:K65)</f>
        <v>10000</v>
      </c>
    </row>
    <row r="66" spans="1:12">
      <c r="A66" s="153">
        <v>43553</v>
      </c>
      <c r="B66" s="154" t="s">
        <v>279</v>
      </c>
      <c r="C66" s="155" t="s">
        <v>4</v>
      </c>
      <c r="D66" s="156">
        <v>4000</v>
      </c>
      <c r="E66" s="157">
        <v>104.25</v>
      </c>
      <c r="F66" s="157">
        <v>105.5</v>
      </c>
      <c r="G66" s="157">
        <v>107.5</v>
      </c>
      <c r="H66" s="154">
        <v>0</v>
      </c>
      <c r="I66" s="154">
        <f t="shared" ref="I66" si="75">SUM(F66-E66)*D66</f>
        <v>5000</v>
      </c>
      <c r="J66" s="154">
        <f>SUM(G66-F66)*D66</f>
        <v>8000</v>
      </c>
      <c r="K66" s="154">
        <v>0</v>
      </c>
      <c r="L66" s="158">
        <f t="shared" ref="L66" si="76">SUM(I66:K66)</f>
        <v>13000</v>
      </c>
    </row>
    <row r="67" spans="1:12">
      <c r="A67" s="153">
        <v>43552</v>
      </c>
      <c r="B67" s="154" t="s">
        <v>291</v>
      </c>
      <c r="C67" s="155" t="s">
        <v>4</v>
      </c>
      <c r="D67" s="156">
        <v>4000</v>
      </c>
      <c r="E67" s="157">
        <v>97</v>
      </c>
      <c r="F67" s="157">
        <v>97.5</v>
      </c>
      <c r="G67" s="157">
        <v>0</v>
      </c>
      <c r="H67" s="154">
        <v>0</v>
      </c>
      <c r="I67" s="154">
        <f t="shared" ref="I67" si="77">SUM(F67-E67)*D67</f>
        <v>2000</v>
      </c>
      <c r="J67" s="154">
        <v>0</v>
      </c>
      <c r="K67" s="154">
        <f t="shared" ref="K67" si="78">SUM(H67-G67)*D67</f>
        <v>0</v>
      </c>
      <c r="L67" s="158">
        <f t="shared" ref="L67" si="79">SUM(I67:K67)</f>
        <v>2000</v>
      </c>
    </row>
    <row r="68" spans="1:12">
      <c r="A68" s="153">
        <v>43552</v>
      </c>
      <c r="B68" s="154" t="s">
        <v>25</v>
      </c>
      <c r="C68" s="155" t="s">
        <v>4</v>
      </c>
      <c r="D68" s="156">
        <v>1000</v>
      </c>
      <c r="E68" s="157">
        <v>1180</v>
      </c>
      <c r="F68" s="157">
        <v>1185</v>
      </c>
      <c r="G68" s="157">
        <v>0</v>
      </c>
      <c r="H68" s="154">
        <v>0</v>
      </c>
      <c r="I68" s="154">
        <f t="shared" ref="I68" si="80">SUM(F68-E68)*D68</f>
        <v>5000</v>
      </c>
      <c r="J68" s="154">
        <v>0</v>
      </c>
      <c r="K68" s="154">
        <f t="shared" ref="K68" si="81">SUM(H68-G68)*D68</f>
        <v>0</v>
      </c>
      <c r="L68" s="158">
        <f t="shared" ref="L68" si="82">SUM(I68:K68)</f>
        <v>5000</v>
      </c>
    </row>
    <row r="69" spans="1:12">
      <c r="A69" s="153">
        <v>43551</v>
      </c>
      <c r="B69" s="154" t="s">
        <v>289</v>
      </c>
      <c r="C69" s="155" t="s">
        <v>4</v>
      </c>
      <c r="D69" s="156">
        <v>1000</v>
      </c>
      <c r="E69" s="157">
        <v>1410</v>
      </c>
      <c r="F69" s="157">
        <v>1420</v>
      </c>
      <c r="G69" s="157">
        <v>1430</v>
      </c>
      <c r="H69" s="154">
        <v>1440</v>
      </c>
      <c r="I69" s="154">
        <f t="shared" ref="I69" si="83">SUM(F69-E69)*D69</f>
        <v>10000</v>
      </c>
      <c r="J69" s="154">
        <f>SUM(G69-F69)*D69</f>
        <v>10000</v>
      </c>
      <c r="K69" s="154">
        <f t="shared" ref="K69" si="84">SUM(H69-G69)*D69</f>
        <v>10000</v>
      </c>
      <c r="L69" s="158">
        <f t="shared" ref="L69" si="85">SUM(I69:K69)</f>
        <v>30000</v>
      </c>
    </row>
    <row r="70" spans="1:12">
      <c r="A70" s="153">
        <v>43551</v>
      </c>
      <c r="B70" s="154" t="s">
        <v>5</v>
      </c>
      <c r="C70" s="155" t="s">
        <v>4</v>
      </c>
      <c r="D70" s="156">
        <v>1000</v>
      </c>
      <c r="E70" s="157">
        <v>990</v>
      </c>
      <c r="F70" s="157">
        <v>975</v>
      </c>
      <c r="G70" s="157">
        <v>0</v>
      </c>
      <c r="H70" s="154">
        <v>0</v>
      </c>
      <c r="I70" s="154">
        <f t="shared" ref="I70" si="86">SUM(F70-E70)*D70</f>
        <v>-15000</v>
      </c>
      <c r="J70" s="154">
        <v>0</v>
      </c>
      <c r="K70" s="154">
        <f t="shared" ref="K70" si="87">SUM(H70-G70)*D70</f>
        <v>0</v>
      </c>
      <c r="L70" s="158">
        <f t="shared" ref="L70" si="88">SUM(I70:K70)</f>
        <v>-15000</v>
      </c>
    </row>
    <row r="71" spans="1:12">
      <c r="A71" s="153">
        <v>43550</v>
      </c>
      <c r="B71" s="154" t="s">
        <v>290</v>
      </c>
      <c r="C71" s="155" t="s">
        <v>4</v>
      </c>
      <c r="D71" s="156">
        <v>1000</v>
      </c>
      <c r="E71" s="157">
        <v>933.5</v>
      </c>
      <c r="F71" s="157">
        <v>943</v>
      </c>
      <c r="G71" s="157">
        <v>953</v>
      </c>
      <c r="H71" s="154">
        <v>963</v>
      </c>
      <c r="I71" s="154">
        <f t="shared" ref="I71" si="89">SUM(F71-E71)*D71</f>
        <v>9500</v>
      </c>
      <c r="J71" s="154">
        <f>SUM(G71-F71)*D71</f>
        <v>10000</v>
      </c>
      <c r="K71" s="154">
        <f t="shared" ref="K71" si="90">SUM(H71-G71)*D71</f>
        <v>10000</v>
      </c>
      <c r="L71" s="158">
        <f t="shared" ref="L71" si="91">SUM(I71:K71)</f>
        <v>29500</v>
      </c>
    </row>
    <row r="72" spans="1:12">
      <c r="A72" s="153">
        <v>43549</v>
      </c>
      <c r="B72" s="154" t="s">
        <v>31</v>
      </c>
      <c r="C72" s="155" t="s">
        <v>4</v>
      </c>
      <c r="D72" s="156">
        <v>1000</v>
      </c>
      <c r="E72" s="157">
        <v>1205</v>
      </c>
      <c r="F72" s="157">
        <v>1208</v>
      </c>
      <c r="G72" s="157">
        <v>0</v>
      </c>
      <c r="H72" s="154">
        <v>0</v>
      </c>
      <c r="I72" s="154">
        <f t="shared" ref="I72:I73" si="92">SUM(F72-E72)*D72</f>
        <v>3000</v>
      </c>
      <c r="J72" s="154">
        <v>0</v>
      </c>
      <c r="K72" s="154">
        <f t="shared" ref="K72" si="93">SUM(H72-G72)*D72</f>
        <v>0</v>
      </c>
      <c r="L72" s="158">
        <f t="shared" ref="L72:L73" si="94">SUM(I72:K72)</f>
        <v>3000</v>
      </c>
    </row>
    <row r="73" spans="1:12">
      <c r="A73" s="153">
        <v>43546</v>
      </c>
      <c r="B73" s="154" t="s">
        <v>33</v>
      </c>
      <c r="C73" s="155" t="s">
        <v>4</v>
      </c>
      <c r="D73" s="156">
        <v>1000</v>
      </c>
      <c r="E73" s="157">
        <v>1430</v>
      </c>
      <c r="F73" s="157">
        <v>1435</v>
      </c>
      <c r="G73" s="157">
        <v>0</v>
      </c>
      <c r="H73" s="154">
        <v>0</v>
      </c>
      <c r="I73" s="154">
        <f t="shared" si="92"/>
        <v>5000</v>
      </c>
      <c r="J73" s="154">
        <v>0</v>
      </c>
      <c r="K73" s="154">
        <f t="shared" ref="K73" si="95">SUM(H73-G73)*D73</f>
        <v>0</v>
      </c>
      <c r="L73" s="158">
        <f t="shared" si="94"/>
        <v>5000</v>
      </c>
    </row>
    <row r="74" spans="1:12">
      <c r="A74" s="153">
        <v>43544</v>
      </c>
      <c r="B74" s="154" t="s">
        <v>37</v>
      </c>
      <c r="C74" s="155" t="s">
        <v>4</v>
      </c>
      <c r="D74" s="156">
        <v>1000</v>
      </c>
      <c r="E74" s="157">
        <v>1340</v>
      </c>
      <c r="F74" s="157">
        <v>1350</v>
      </c>
      <c r="G74" s="157">
        <v>1360</v>
      </c>
      <c r="H74" s="154">
        <v>1370</v>
      </c>
      <c r="I74" s="154">
        <f t="shared" ref="I74" si="96">SUM(F74-E74)*D74</f>
        <v>10000</v>
      </c>
      <c r="J74" s="154">
        <f>SUM(G74-F74)*D74</f>
        <v>10000</v>
      </c>
      <c r="K74" s="154">
        <f t="shared" ref="K74:K76" si="97">SUM(H74-G74)*D74</f>
        <v>10000</v>
      </c>
      <c r="L74" s="158">
        <f t="shared" ref="L74" si="98">SUM(I74:K74)</f>
        <v>30000</v>
      </c>
    </row>
    <row r="75" spans="1:12">
      <c r="A75" s="153">
        <v>43543</v>
      </c>
      <c r="B75" s="154" t="s">
        <v>278</v>
      </c>
      <c r="C75" s="155" t="s">
        <v>4</v>
      </c>
      <c r="D75" s="156">
        <v>1000</v>
      </c>
      <c r="E75" s="157">
        <v>1560</v>
      </c>
      <c r="F75" s="157">
        <v>1570</v>
      </c>
      <c r="G75" s="157">
        <v>1578</v>
      </c>
      <c r="H75" s="154">
        <v>0</v>
      </c>
      <c r="I75" s="154">
        <f t="shared" ref="I75" si="99">SUM(F75-E75)*D75</f>
        <v>10000</v>
      </c>
      <c r="J75" s="154">
        <f>SUM(G75-F75)*D75</f>
        <v>8000</v>
      </c>
      <c r="K75" s="154">
        <v>0</v>
      </c>
      <c r="L75" s="158">
        <f t="shared" ref="L75" si="100">SUM(I75:K75)</f>
        <v>18000</v>
      </c>
    </row>
    <row r="76" spans="1:12">
      <c r="A76" s="153">
        <v>43542</v>
      </c>
      <c r="B76" s="154" t="s">
        <v>38</v>
      </c>
      <c r="C76" s="155" t="s">
        <v>4</v>
      </c>
      <c r="D76" s="156">
        <v>1000</v>
      </c>
      <c r="E76" s="157">
        <v>1660</v>
      </c>
      <c r="F76" s="157">
        <v>1670</v>
      </c>
      <c r="G76" s="157">
        <v>1680</v>
      </c>
      <c r="H76" s="154">
        <v>1690</v>
      </c>
      <c r="I76" s="154">
        <f t="shared" ref="I76" si="101">SUM(F76-E76)*D76</f>
        <v>10000</v>
      </c>
      <c r="J76" s="154">
        <f>SUM(G76-F76)*D76</f>
        <v>10000</v>
      </c>
      <c r="K76" s="154">
        <f t="shared" si="97"/>
        <v>10000</v>
      </c>
      <c r="L76" s="158">
        <f t="shared" ref="L76" si="102">SUM(I76:K76)</f>
        <v>30000</v>
      </c>
    </row>
    <row r="77" spans="1:12">
      <c r="A77" s="153">
        <v>43542</v>
      </c>
      <c r="B77" s="154" t="s">
        <v>5</v>
      </c>
      <c r="C77" s="155" t="s">
        <v>4</v>
      </c>
      <c r="D77" s="156">
        <v>1000</v>
      </c>
      <c r="E77" s="157">
        <v>980</v>
      </c>
      <c r="F77" s="157">
        <v>990</v>
      </c>
      <c r="G77" s="157">
        <v>1000</v>
      </c>
      <c r="H77" s="154">
        <v>1010</v>
      </c>
      <c r="I77" s="154">
        <f t="shared" ref="I77" si="103">SUM(F77-E77)*D77</f>
        <v>10000</v>
      </c>
      <c r="J77" s="154">
        <f>SUM(G77-F77)*D77</f>
        <v>10000</v>
      </c>
      <c r="K77" s="154">
        <f t="shared" ref="K77" si="104">SUM(H77-G77)*D77</f>
        <v>10000</v>
      </c>
      <c r="L77" s="158">
        <f t="shared" ref="L77" si="105">SUM(I77:K77)</f>
        <v>30000</v>
      </c>
    </row>
    <row r="78" spans="1:12">
      <c r="A78" s="153">
        <v>43539</v>
      </c>
      <c r="B78" s="154" t="s">
        <v>87</v>
      </c>
      <c r="C78" s="155" t="s">
        <v>4</v>
      </c>
      <c r="D78" s="156">
        <v>200</v>
      </c>
      <c r="E78" s="157">
        <v>2555</v>
      </c>
      <c r="F78" s="157">
        <v>2555</v>
      </c>
      <c r="G78" s="157">
        <v>0</v>
      </c>
      <c r="H78" s="154">
        <v>0</v>
      </c>
      <c r="I78" s="154">
        <f t="shared" ref="I78" si="106">SUM(F78-E78)*D78</f>
        <v>0</v>
      </c>
      <c r="J78" s="154">
        <v>0</v>
      </c>
      <c r="K78" s="154">
        <f t="shared" ref="K78" si="107">SUM(H78-G78)*D78</f>
        <v>0</v>
      </c>
      <c r="L78" s="158">
        <f t="shared" ref="L78" si="108">SUM(I78:K78)</f>
        <v>0</v>
      </c>
    </row>
    <row r="79" spans="1:12">
      <c r="A79" s="153">
        <v>43539</v>
      </c>
      <c r="B79" s="154" t="s">
        <v>6</v>
      </c>
      <c r="C79" s="155" t="s">
        <v>4</v>
      </c>
      <c r="D79" s="156">
        <v>1000</v>
      </c>
      <c r="E79" s="157">
        <v>975</v>
      </c>
      <c r="F79" s="157">
        <v>975</v>
      </c>
      <c r="G79" s="157">
        <v>0</v>
      </c>
      <c r="H79" s="154">
        <v>0</v>
      </c>
      <c r="I79" s="154">
        <f t="shared" ref="I79" si="109">SUM(F79-E79)*D79</f>
        <v>0</v>
      </c>
      <c r="J79" s="154">
        <v>0</v>
      </c>
      <c r="K79" s="154">
        <f t="shared" ref="K79" si="110">SUM(H79-G79)*D79</f>
        <v>0</v>
      </c>
      <c r="L79" s="158">
        <f t="shared" ref="L79" si="111">SUM(I79:K79)</f>
        <v>0</v>
      </c>
    </row>
    <row r="80" spans="1:12">
      <c r="A80" s="153">
        <v>43538</v>
      </c>
      <c r="B80" s="154" t="s">
        <v>65</v>
      </c>
      <c r="C80" s="155" t="s">
        <v>4</v>
      </c>
      <c r="D80" s="156">
        <v>1000</v>
      </c>
      <c r="E80" s="157">
        <v>1262</v>
      </c>
      <c r="F80" s="157">
        <v>1272</v>
      </c>
      <c r="G80" s="157">
        <v>0</v>
      </c>
      <c r="H80" s="154">
        <v>0</v>
      </c>
      <c r="I80" s="154">
        <f t="shared" ref="I80" si="112">SUM(F80-E80)*D80</f>
        <v>10000</v>
      </c>
      <c r="J80" s="154">
        <v>0</v>
      </c>
      <c r="K80" s="154">
        <f t="shared" ref="K80" si="113">SUM(H80-G80)*D80</f>
        <v>0</v>
      </c>
      <c r="L80" s="158">
        <f t="shared" ref="L80" si="114">SUM(I80:K80)</f>
        <v>10000</v>
      </c>
    </row>
    <row r="81" spans="1:12">
      <c r="A81" s="153">
        <v>43538</v>
      </c>
      <c r="B81" s="154" t="s">
        <v>289</v>
      </c>
      <c r="C81" s="155" t="s">
        <v>4</v>
      </c>
      <c r="D81" s="156">
        <v>1000</v>
      </c>
      <c r="E81" s="157">
        <v>1380</v>
      </c>
      <c r="F81" s="157">
        <v>1390</v>
      </c>
      <c r="G81" s="157">
        <v>0</v>
      </c>
      <c r="H81" s="154">
        <v>0</v>
      </c>
      <c r="I81" s="154">
        <f t="shared" ref="I81" si="115">SUM(F81-E81)*D81</f>
        <v>10000</v>
      </c>
      <c r="J81" s="154">
        <v>0</v>
      </c>
      <c r="K81" s="154">
        <f t="shared" ref="K81" si="116">SUM(H81-G81)*D81</f>
        <v>0</v>
      </c>
      <c r="L81" s="158">
        <f t="shared" ref="L81" si="117">SUM(I81:K81)</f>
        <v>10000</v>
      </c>
    </row>
    <row r="82" spans="1:12">
      <c r="A82" s="153">
        <v>43537</v>
      </c>
      <c r="B82" s="154" t="s">
        <v>5</v>
      </c>
      <c r="C82" s="155" t="s">
        <v>4</v>
      </c>
      <c r="D82" s="156">
        <v>1000</v>
      </c>
      <c r="E82" s="157">
        <v>926</v>
      </c>
      <c r="F82" s="157">
        <v>933</v>
      </c>
      <c r="G82" s="157">
        <v>943</v>
      </c>
      <c r="H82" s="154">
        <v>953</v>
      </c>
      <c r="I82" s="154">
        <f t="shared" ref="I82" si="118">SUM(F82-E82)*D82</f>
        <v>7000</v>
      </c>
      <c r="J82" s="154">
        <f>SUM(G82-F82)*D82</f>
        <v>10000</v>
      </c>
      <c r="K82" s="154">
        <f t="shared" ref="K82" si="119">SUM(H82-G82)*D82</f>
        <v>10000</v>
      </c>
      <c r="L82" s="158">
        <f t="shared" ref="L82" si="120">SUM(I82:K82)</f>
        <v>27000</v>
      </c>
    </row>
    <row r="83" spans="1:12">
      <c r="A83" s="153">
        <v>43536</v>
      </c>
      <c r="B83" s="154" t="s">
        <v>288</v>
      </c>
      <c r="C83" s="155" t="s">
        <v>4</v>
      </c>
      <c r="D83" s="156">
        <v>1000</v>
      </c>
      <c r="E83" s="157">
        <v>1046</v>
      </c>
      <c r="F83" s="157">
        <v>1056</v>
      </c>
      <c r="G83" s="157">
        <v>1066</v>
      </c>
      <c r="H83" s="154">
        <v>1076</v>
      </c>
      <c r="I83" s="154">
        <f t="shared" ref="I83" si="121">SUM(F83-E83)*D83</f>
        <v>10000</v>
      </c>
      <c r="J83" s="154">
        <f>SUM(G83-F83)*D83</f>
        <v>10000</v>
      </c>
      <c r="K83" s="154">
        <f t="shared" ref="K83" si="122">SUM(H83-G83)*D83</f>
        <v>10000</v>
      </c>
      <c r="L83" s="158">
        <f t="shared" ref="L83" si="123">SUM(I83:K83)</f>
        <v>30000</v>
      </c>
    </row>
    <row r="84" spans="1:12">
      <c r="A84" s="153">
        <v>43536</v>
      </c>
      <c r="B84" s="154" t="s">
        <v>37</v>
      </c>
      <c r="C84" s="155" t="s">
        <v>4</v>
      </c>
      <c r="D84" s="156">
        <v>1000</v>
      </c>
      <c r="E84" s="157">
        <v>1280</v>
      </c>
      <c r="F84" s="157">
        <v>1264</v>
      </c>
      <c r="G84" s="157">
        <v>0</v>
      </c>
      <c r="H84" s="154">
        <v>0</v>
      </c>
      <c r="I84" s="154">
        <f t="shared" ref="I84" si="124">SUM(F84-E84)*D84</f>
        <v>-16000</v>
      </c>
      <c r="J84" s="154">
        <v>0</v>
      </c>
      <c r="K84" s="154">
        <v>0</v>
      </c>
      <c r="L84" s="158">
        <f t="shared" ref="L84" si="125">SUM(I84:K84)</f>
        <v>-16000</v>
      </c>
    </row>
    <row r="85" spans="1:12">
      <c r="A85" s="153">
        <v>43535</v>
      </c>
      <c r="B85" s="154" t="s">
        <v>65</v>
      </c>
      <c r="C85" s="155" t="s">
        <v>4</v>
      </c>
      <c r="D85" s="156">
        <v>1000</v>
      </c>
      <c r="E85" s="157">
        <v>1250</v>
      </c>
      <c r="F85" s="157">
        <v>1260</v>
      </c>
      <c r="G85" s="157">
        <v>0</v>
      </c>
      <c r="H85" s="154">
        <v>0</v>
      </c>
      <c r="I85" s="154">
        <f t="shared" ref="I85:I86" si="126">SUM(F85-E85)*D85</f>
        <v>10000</v>
      </c>
      <c r="J85" s="154">
        <v>0</v>
      </c>
      <c r="K85" s="154">
        <v>0</v>
      </c>
      <c r="L85" s="158">
        <f t="shared" ref="L85:L86" si="127">SUM(I85:K85)</f>
        <v>10000</v>
      </c>
    </row>
    <row r="86" spans="1:12">
      <c r="A86" s="153">
        <v>43535</v>
      </c>
      <c r="B86" s="154" t="s">
        <v>287</v>
      </c>
      <c r="C86" s="155" t="s">
        <v>4</v>
      </c>
      <c r="D86" s="156">
        <v>1000</v>
      </c>
      <c r="E86" s="157">
        <v>817</v>
      </c>
      <c r="F86" s="157">
        <v>825</v>
      </c>
      <c r="G86" s="157">
        <v>0</v>
      </c>
      <c r="H86" s="154">
        <v>0</v>
      </c>
      <c r="I86" s="154">
        <f t="shared" si="126"/>
        <v>8000</v>
      </c>
      <c r="J86" s="154">
        <v>0</v>
      </c>
      <c r="K86" s="154">
        <v>0</v>
      </c>
      <c r="L86" s="158">
        <f t="shared" si="127"/>
        <v>8000</v>
      </c>
    </row>
    <row r="87" spans="1:12">
      <c r="A87" s="153">
        <v>43535</v>
      </c>
      <c r="B87" s="154" t="s">
        <v>5</v>
      </c>
      <c r="C87" s="155" t="s">
        <v>4</v>
      </c>
      <c r="D87" s="156">
        <v>1000</v>
      </c>
      <c r="E87" s="157">
        <v>914</v>
      </c>
      <c r="F87" s="157">
        <v>914</v>
      </c>
      <c r="G87" s="157">
        <v>0</v>
      </c>
      <c r="H87" s="154">
        <v>0</v>
      </c>
      <c r="I87" s="154">
        <f t="shared" ref="I87" si="128">SUM(F87-E87)*D87</f>
        <v>0</v>
      </c>
      <c r="J87" s="154">
        <v>0</v>
      </c>
      <c r="K87" s="154">
        <v>0</v>
      </c>
      <c r="L87" s="158">
        <f t="shared" ref="L87" si="129">SUM(I87:K87)</f>
        <v>0</v>
      </c>
    </row>
    <row r="88" spans="1:12">
      <c r="A88" s="153">
        <v>43535</v>
      </c>
      <c r="B88" s="154" t="s">
        <v>38</v>
      </c>
      <c r="C88" s="155" t="s">
        <v>4</v>
      </c>
      <c r="D88" s="156">
        <v>1000</v>
      </c>
      <c r="E88" s="157">
        <v>1555</v>
      </c>
      <c r="F88" s="157">
        <v>1540</v>
      </c>
      <c r="G88" s="157">
        <v>0</v>
      </c>
      <c r="H88" s="154">
        <v>0</v>
      </c>
      <c r="I88" s="154">
        <f t="shared" ref="I88" si="130">SUM(F88-E88)*D88</f>
        <v>-15000</v>
      </c>
      <c r="J88" s="154">
        <v>0</v>
      </c>
      <c r="K88" s="154">
        <v>0</v>
      </c>
      <c r="L88" s="158">
        <f t="shared" ref="L88" si="131">SUM(I88:K88)</f>
        <v>-15000</v>
      </c>
    </row>
    <row r="89" spans="1:12">
      <c r="A89" s="153">
        <v>43532</v>
      </c>
      <c r="B89" s="154" t="s">
        <v>37</v>
      </c>
      <c r="C89" s="155" t="s">
        <v>4</v>
      </c>
      <c r="D89" s="156">
        <v>1000</v>
      </c>
      <c r="E89" s="157">
        <v>1040</v>
      </c>
      <c r="F89" s="157">
        <v>1050</v>
      </c>
      <c r="G89" s="157">
        <v>0</v>
      </c>
      <c r="H89" s="154">
        <v>0</v>
      </c>
      <c r="I89" s="154">
        <f t="shared" ref="I89:I94" si="132">SUM(F89-E89)*D89</f>
        <v>10000</v>
      </c>
      <c r="J89" s="154">
        <v>0</v>
      </c>
      <c r="K89" s="154">
        <v>0</v>
      </c>
      <c r="L89" s="158">
        <f t="shared" ref="L89" si="133">SUM(I89:K89)</f>
        <v>10000</v>
      </c>
    </row>
    <row r="90" spans="1:12">
      <c r="A90" s="153">
        <v>43531</v>
      </c>
      <c r="B90" s="154" t="s">
        <v>46</v>
      </c>
      <c r="C90" s="155" t="s">
        <v>4</v>
      </c>
      <c r="D90" s="156">
        <v>4000</v>
      </c>
      <c r="E90" s="157">
        <v>232</v>
      </c>
      <c r="F90" s="157">
        <v>233.8</v>
      </c>
      <c r="G90" s="157">
        <v>0</v>
      </c>
      <c r="H90" s="154">
        <v>0</v>
      </c>
      <c r="I90" s="154">
        <f t="shared" si="132"/>
        <v>7200.0000000000455</v>
      </c>
      <c r="J90" s="154">
        <v>0</v>
      </c>
      <c r="K90" s="154">
        <f t="shared" ref="K90:K95" si="134">SUM(H90-G90)*D90</f>
        <v>0</v>
      </c>
      <c r="L90" s="158">
        <f t="shared" ref="L90:L96" si="135">SUM(I90:K90)</f>
        <v>7200.0000000000455</v>
      </c>
    </row>
    <row r="91" spans="1:12">
      <c r="A91" s="153">
        <v>43531</v>
      </c>
      <c r="B91" s="154" t="s">
        <v>93</v>
      </c>
      <c r="C91" s="155" t="s">
        <v>4</v>
      </c>
      <c r="D91" s="156">
        <v>1000</v>
      </c>
      <c r="E91" s="157">
        <v>790</v>
      </c>
      <c r="F91" s="157">
        <v>780</v>
      </c>
      <c r="G91" s="157">
        <v>0</v>
      </c>
      <c r="H91" s="154">
        <v>0</v>
      </c>
      <c r="I91" s="154">
        <f t="shared" si="132"/>
        <v>-10000</v>
      </c>
      <c r="J91" s="154">
        <v>0</v>
      </c>
      <c r="K91" s="154">
        <f t="shared" si="134"/>
        <v>0</v>
      </c>
      <c r="L91" s="158">
        <f t="shared" si="135"/>
        <v>-10000</v>
      </c>
    </row>
    <row r="92" spans="1:12">
      <c r="A92" s="153">
        <v>43530</v>
      </c>
      <c r="B92" s="154" t="s">
        <v>33</v>
      </c>
      <c r="C92" s="155" t="s">
        <v>4</v>
      </c>
      <c r="D92" s="156">
        <v>1000</v>
      </c>
      <c r="E92" s="157">
        <v>1297</v>
      </c>
      <c r="F92" s="157">
        <v>1307</v>
      </c>
      <c r="G92" s="157">
        <v>1317</v>
      </c>
      <c r="H92" s="154">
        <v>1327</v>
      </c>
      <c r="I92" s="154">
        <f t="shared" si="132"/>
        <v>10000</v>
      </c>
      <c r="J92" s="154">
        <f>SUM(G92-F92)*D92</f>
        <v>10000</v>
      </c>
      <c r="K92" s="154">
        <f t="shared" si="134"/>
        <v>10000</v>
      </c>
      <c r="L92" s="158">
        <f t="shared" si="135"/>
        <v>30000</v>
      </c>
    </row>
    <row r="93" spans="1:12">
      <c r="A93" s="153">
        <v>43529</v>
      </c>
      <c r="B93" s="154" t="s">
        <v>49</v>
      </c>
      <c r="C93" s="155" t="s">
        <v>4</v>
      </c>
      <c r="D93" s="156">
        <v>1000</v>
      </c>
      <c r="E93" s="157">
        <v>675</v>
      </c>
      <c r="F93" s="157">
        <v>682</v>
      </c>
      <c r="G93" s="157">
        <v>690</v>
      </c>
      <c r="H93" s="154">
        <v>700</v>
      </c>
      <c r="I93" s="154">
        <f t="shared" si="132"/>
        <v>7000</v>
      </c>
      <c r="J93" s="154">
        <f>SUM(G93-F93)*D93</f>
        <v>8000</v>
      </c>
      <c r="K93" s="154">
        <f t="shared" si="134"/>
        <v>10000</v>
      </c>
      <c r="L93" s="158">
        <f t="shared" si="135"/>
        <v>25000</v>
      </c>
    </row>
    <row r="94" spans="1:12">
      <c r="A94" s="153">
        <v>43529</v>
      </c>
      <c r="B94" s="154" t="s">
        <v>37</v>
      </c>
      <c r="C94" s="155" t="s">
        <v>4</v>
      </c>
      <c r="D94" s="156">
        <v>1000</v>
      </c>
      <c r="E94" s="157">
        <v>1143</v>
      </c>
      <c r="F94" s="157">
        <v>1153</v>
      </c>
      <c r="G94" s="157">
        <v>1163</v>
      </c>
      <c r="H94" s="154">
        <v>1170</v>
      </c>
      <c r="I94" s="154">
        <f t="shared" si="132"/>
        <v>10000</v>
      </c>
      <c r="J94" s="154">
        <f>SUM(G94-F94)*D94</f>
        <v>10000</v>
      </c>
      <c r="K94" s="154">
        <f t="shared" si="134"/>
        <v>7000</v>
      </c>
      <c r="L94" s="158">
        <f t="shared" si="135"/>
        <v>27000</v>
      </c>
    </row>
    <row r="95" spans="1:12">
      <c r="A95" s="153">
        <v>43529</v>
      </c>
      <c r="B95" s="154" t="s">
        <v>79</v>
      </c>
      <c r="C95" s="155" t="s">
        <v>4</v>
      </c>
      <c r="D95" s="156">
        <v>1000</v>
      </c>
      <c r="E95" s="157">
        <v>1000</v>
      </c>
      <c r="F95" s="157">
        <v>1000</v>
      </c>
      <c r="G95" s="157">
        <v>0</v>
      </c>
      <c r="H95" s="154">
        <v>0</v>
      </c>
      <c r="I95" s="154">
        <v>0</v>
      </c>
      <c r="J95" s="154">
        <v>0</v>
      </c>
      <c r="K95" s="154">
        <f t="shared" si="134"/>
        <v>0</v>
      </c>
      <c r="L95" s="158">
        <f t="shared" si="135"/>
        <v>0</v>
      </c>
    </row>
    <row r="96" spans="1:12">
      <c r="A96" s="153">
        <v>43525</v>
      </c>
      <c r="B96" s="154" t="s">
        <v>31</v>
      </c>
      <c r="C96" s="155" t="s">
        <v>4</v>
      </c>
      <c r="D96" s="156">
        <v>1000</v>
      </c>
      <c r="E96" s="157">
        <v>1155</v>
      </c>
      <c r="F96" s="157">
        <v>1164</v>
      </c>
      <c r="G96" s="157">
        <v>0</v>
      </c>
      <c r="H96" s="154">
        <v>0</v>
      </c>
      <c r="I96" s="154">
        <f>SUM(F96-E96)*D96</f>
        <v>9000</v>
      </c>
      <c r="J96" s="154">
        <v>0</v>
      </c>
      <c r="K96" s="154">
        <v>0</v>
      </c>
      <c r="L96" s="158">
        <f t="shared" si="135"/>
        <v>9000</v>
      </c>
    </row>
    <row r="98" spans="1:12">
      <c r="A98" s="148"/>
      <c r="B98" s="148"/>
      <c r="C98" s="148"/>
      <c r="D98" s="148"/>
      <c r="E98" s="148"/>
      <c r="F98" s="148"/>
      <c r="G98" s="159" t="s">
        <v>281</v>
      </c>
      <c r="H98" s="161"/>
      <c r="I98" s="162">
        <f>SUM(I65:I96)</f>
        <v>141700.00000000006</v>
      </c>
      <c r="J98" s="161"/>
      <c r="K98" s="161" t="s">
        <v>282</v>
      </c>
      <c r="L98" s="162">
        <f>SUM(L65:L96)</f>
        <v>352700.00000000006</v>
      </c>
    </row>
    <row r="100" spans="1:12">
      <c r="A100" s="149"/>
      <c r="B100" s="150"/>
      <c r="C100" s="150"/>
      <c r="D100" s="151"/>
      <c r="E100" s="151"/>
      <c r="F100" s="152">
        <v>43497</v>
      </c>
      <c r="G100" s="146"/>
      <c r="H100" s="146"/>
      <c r="I100" s="147"/>
      <c r="J100" s="147"/>
      <c r="K100" s="147"/>
      <c r="L100" s="147"/>
    </row>
    <row r="101" spans="1:12" ht="15.75">
      <c r="J101" s="178" t="s">
        <v>298</v>
      </c>
      <c r="K101" s="179"/>
      <c r="L101" s="180">
        <v>0.74</v>
      </c>
    </row>
    <row r="102" spans="1:12">
      <c r="A102" s="153">
        <v>43524</v>
      </c>
      <c r="B102" s="154" t="s">
        <v>31</v>
      </c>
      <c r="C102" s="155" t="s">
        <v>4</v>
      </c>
      <c r="D102" s="156">
        <v>1000</v>
      </c>
      <c r="E102" s="157">
        <v>1135</v>
      </c>
      <c r="F102" s="157">
        <v>1142</v>
      </c>
      <c r="G102" s="157">
        <v>0</v>
      </c>
      <c r="H102" s="154">
        <v>0</v>
      </c>
      <c r="I102" s="154">
        <f>SUM(F102-E102)*D102</f>
        <v>7000</v>
      </c>
      <c r="J102" s="154">
        <v>0</v>
      </c>
      <c r="K102" s="154">
        <v>0</v>
      </c>
      <c r="L102" s="154">
        <f>SUM(I102:K102)</f>
        <v>7000</v>
      </c>
    </row>
    <row r="103" spans="1:12">
      <c r="A103" s="153">
        <v>43524</v>
      </c>
      <c r="B103" s="154" t="s">
        <v>285</v>
      </c>
      <c r="C103" s="155" t="s">
        <v>4</v>
      </c>
      <c r="D103" s="156">
        <v>4000</v>
      </c>
      <c r="E103" s="157">
        <v>172</v>
      </c>
      <c r="F103" s="157">
        <v>172</v>
      </c>
      <c r="G103" s="157">
        <v>0</v>
      </c>
      <c r="H103" s="154">
        <v>0</v>
      </c>
      <c r="I103" s="154">
        <f t="shared" ref="I103:I140" si="136">SUM(F103-E103)*D103</f>
        <v>0</v>
      </c>
      <c r="J103" s="154">
        <v>0</v>
      </c>
      <c r="K103" s="154">
        <v>0</v>
      </c>
      <c r="L103" s="154">
        <f t="shared" ref="L103:L140" si="137">SUM(I103:K103)</f>
        <v>0</v>
      </c>
    </row>
    <row r="104" spans="1:12">
      <c r="A104" s="153">
        <v>43523</v>
      </c>
      <c r="B104" s="154" t="s">
        <v>31</v>
      </c>
      <c r="C104" s="155" t="s">
        <v>4</v>
      </c>
      <c r="D104" s="156">
        <v>1000</v>
      </c>
      <c r="E104" s="157">
        <v>1128</v>
      </c>
      <c r="F104" s="157">
        <v>1138</v>
      </c>
      <c r="G104" s="157">
        <v>0</v>
      </c>
      <c r="H104" s="154">
        <v>0</v>
      </c>
      <c r="I104" s="154">
        <f t="shared" si="136"/>
        <v>10000</v>
      </c>
      <c r="J104" s="154">
        <v>0</v>
      </c>
      <c r="K104" s="154">
        <v>0</v>
      </c>
      <c r="L104" s="154">
        <f t="shared" si="137"/>
        <v>10000</v>
      </c>
    </row>
    <row r="105" spans="1:12">
      <c r="A105" s="153">
        <v>43522</v>
      </c>
      <c r="B105" s="154" t="s">
        <v>39</v>
      </c>
      <c r="C105" s="155" t="s">
        <v>4</v>
      </c>
      <c r="D105" s="156">
        <v>1000</v>
      </c>
      <c r="E105" s="157">
        <v>774</v>
      </c>
      <c r="F105" s="157">
        <v>785</v>
      </c>
      <c r="G105" s="157">
        <v>0</v>
      </c>
      <c r="H105" s="154">
        <v>0</v>
      </c>
      <c r="I105" s="154">
        <f t="shared" si="136"/>
        <v>11000</v>
      </c>
      <c r="J105" s="154">
        <v>0</v>
      </c>
      <c r="K105" s="154">
        <v>0</v>
      </c>
      <c r="L105" s="154">
        <f t="shared" si="137"/>
        <v>11000</v>
      </c>
    </row>
    <row r="106" spans="1:12">
      <c r="A106" s="153">
        <v>43522</v>
      </c>
      <c r="B106" s="154" t="s">
        <v>31</v>
      </c>
      <c r="C106" s="155" t="s">
        <v>4</v>
      </c>
      <c r="D106" s="156">
        <v>1000</v>
      </c>
      <c r="E106" s="157">
        <v>1110</v>
      </c>
      <c r="F106" s="157">
        <v>1120</v>
      </c>
      <c r="G106" s="157">
        <v>1130</v>
      </c>
      <c r="H106" s="154">
        <v>1140</v>
      </c>
      <c r="I106" s="154">
        <f t="shared" si="136"/>
        <v>10000</v>
      </c>
      <c r="J106" s="154">
        <f>SUM(G106-F106)*D106</f>
        <v>10000</v>
      </c>
      <c r="K106" s="154">
        <f>SUM(H106-G106)*D106</f>
        <v>10000</v>
      </c>
      <c r="L106" s="154">
        <f t="shared" si="137"/>
        <v>30000</v>
      </c>
    </row>
    <row r="107" spans="1:12">
      <c r="A107" s="153">
        <v>43522</v>
      </c>
      <c r="B107" s="154" t="s">
        <v>37</v>
      </c>
      <c r="C107" s="155" t="s">
        <v>4</v>
      </c>
      <c r="D107" s="156">
        <v>1000</v>
      </c>
      <c r="E107" s="157">
        <v>1130</v>
      </c>
      <c r="F107" s="157">
        <v>1115</v>
      </c>
      <c r="G107" s="157">
        <v>0</v>
      </c>
      <c r="H107" s="154">
        <v>0</v>
      </c>
      <c r="I107" s="154">
        <f t="shared" si="136"/>
        <v>-15000</v>
      </c>
      <c r="J107" s="154">
        <v>0</v>
      </c>
      <c r="K107" s="154">
        <v>0</v>
      </c>
      <c r="L107" s="154">
        <f t="shared" si="137"/>
        <v>-15000</v>
      </c>
    </row>
    <row r="108" spans="1:12">
      <c r="A108" s="153">
        <v>43521</v>
      </c>
      <c r="B108" s="154" t="s">
        <v>48</v>
      </c>
      <c r="C108" s="155" t="s">
        <v>4</v>
      </c>
      <c r="D108" s="156">
        <v>1000</v>
      </c>
      <c r="E108" s="157">
        <v>1495</v>
      </c>
      <c r="F108" s="157">
        <v>1505</v>
      </c>
      <c r="G108" s="157">
        <v>0</v>
      </c>
      <c r="H108" s="154">
        <v>0</v>
      </c>
      <c r="I108" s="154">
        <f t="shared" si="136"/>
        <v>10000</v>
      </c>
      <c r="J108" s="154">
        <v>0</v>
      </c>
      <c r="K108" s="154">
        <v>0</v>
      </c>
      <c r="L108" s="154">
        <f t="shared" si="137"/>
        <v>10000</v>
      </c>
    </row>
    <row r="109" spans="1:12">
      <c r="A109" s="153">
        <v>43521</v>
      </c>
      <c r="B109" s="154" t="s">
        <v>31</v>
      </c>
      <c r="C109" s="155" t="s">
        <v>4</v>
      </c>
      <c r="D109" s="156">
        <v>1000</v>
      </c>
      <c r="E109" s="157">
        <v>1100</v>
      </c>
      <c r="F109" s="157">
        <v>1100</v>
      </c>
      <c r="G109" s="157">
        <v>0</v>
      </c>
      <c r="H109" s="154">
        <v>0</v>
      </c>
      <c r="I109" s="154">
        <f t="shared" si="136"/>
        <v>0</v>
      </c>
      <c r="J109" s="154">
        <v>0</v>
      </c>
      <c r="K109" s="154">
        <v>0</v>
      </c>
      <c r="L109" s="154">
        <f t="shared" si="137"/>
        <v>0</v>
      </c>
    </row>
    <row r="110" spans="1:12">
      <c r="A110" s="153">
        <v>43518</v>
      </c>
      <c r="B110" s="154" t="s">
        <v>277</v>
      </c>
      <c r="C110" s="155" t="s">
        <v>4</v>
      </c>
      <c r="D110" s="156">
        <v>2000</v>
      </c>
      <c r="E110" s="157">
        <v>142</v>
      </c>
      <c r="F110" s="157">
        <v>140</v>
      </c>
      <c r="G110" s="157">
        <v>0</v>
      </c>
      <c r="H110" s="154">
        <v>0</v>
      </c>
      <c r="I110" s="154">
        <f t="shared" si="136"/>
        <v>-4000</v>
      </c>
      <c r="J110" s="154">
        <v>0</v>
      </c>
      <c r="K110" s="154">
        <v>0</v>
      </c>
      <c r="L110" s="154">
        <f t="shared" si="137"/>
        <v>-4000</v>
      </c>
    </row>
    <row r="111" spans="1:12">
      <c r="A111" s="153">
        <v>43518</v>
      </c>
      <c r="B111" s="154" t="s">
        <v>31</v>
      </c>
      <c r="C111" s="155" t="s">
        <v>4</v>
      </c>
      <c r="D111" s="156">
        <v>1000</v>
      </c>
      <c r="E111" s="157">
        <v>1070</v>
      </c>
      <c r="F111" s="157">
        <v>1074</v>
      </c>
      <c r="G111" s="157">
        <v>0</v>
      </c>
      <c r="H111" s="154">
        <v>0</v>
      </c>
      <c r="I111" s="154">
        <f t="shared" si="136"/>
        <v>4000</v>
      </c>
      <c r="J111" s="154">
        <v>0</v>
      </c>
      <c r="K111" s="154">
        <v>0</v>
      </c>
      <c r="L111" s="154">
        <f t="shared" si="137"/>
        <v>4000</v>
      </c>
    </row>
    <row r="112" spans="1:12">
      <c r="A112" s="153">
        <v>43517</v>
      </c>
      <c r="B112" s="154" t="s">
        <v>79</v>
      </c>
      <c r="C112" s="155" t="s">
        <v>4</v>
      </c>
      <c r="D112" s="156">
        <v>1000</v>
      </c>
      <c r="E112" s="157">
        <v>996</v>
      </c>
      <c r="F112" s="157">
        <v>1005.5</v>
      </c>
      <c r="G112" s="157">
        <v>0</v>
      </c>
      <c r="H112" s="154">
        <v>0</v>
      </c>
      <c r="I112" s="154">
        <f t="shared" si="136"/>
        <v>9500</v>
      </c>
      <c r="J112" s="154">
        <v>0</v>
      </c>
      <c r="K112" s="154">
        <v>0</v>
      </c>
      <c r="L112" s="154">
        <f t="shared" si="137"/>
        <v>9500</v>
      </c>
    </row>
    <row r="113" spans="1:12">
      <c r="A113" s="153">
        <v>43516</v>
      </c>
      <c r="B113" s="154" t="s">
        <v>278</v>
      </c>
      <c r="C113" s="155" t="s">
        <v>4</v>
      </c>
      <c r="D113" s="156">
        <v>1000</v>
      </c>
      <c r="E113" s="157">
        <v>1380</v>
      </c>
      <c r="F113" s="157">
        <v>1386</v>
      </c>
      <c r="G113" s="157">
        <v>0</v>
      </c>
      <c r="H113" s="154">
        <v>0</v>
      </c>
      <c r="I113" s="154">
        <f t="shared" si="136"/>
        <v>6000</v>
      </c>
      <c r="J113" s="154">
        <v>0</v>
      </c>
      <c r="K113" s="154">
        <v>0</v>
      </c>
      <c r="L113" s="154">
        <f t="shared" si="137"/>
        <v>6000</v>
      </c>
    </row>
    <row r="114" spans="1:12">
      <c r="A114" s="153">
        <v>43516</v>
      </c>
      <c r="B114" s="154" t="s">
        <v>31</v>
      </c>
      <c r="C114" s="155" t="s">
        <v>4</v>
      </c>
      <c r="D114" s="156">
        <v>1000</v>
      </c>
      <c r="E114" s="157">
        <v>1035</v>
      </c>
      <c r="F114" s="157">
        <v>1035</v>
      </c>
      <c r="G114" s="157">
        <v>0</v>
      </c>
      <c r="H114" s="154">
        <v>0</v>
      </c>
      <c r="I114" s="154">
        <f t="shared" si="136"/>
        <v>0</v>
      </c>
      <c r="J114" s="154">
        <v>0</v>
      </c>
      <c r="K114" s="154">
        <v>0</v>
      </c>
      <c r="L114" s="154">
        <f t="shared" si="137"/>
        <v>0</v>
      </c>
    </row>
    <row r="115" spans="1:12">
      <c r="A115" s="153">
        <v>43516</v>
      </c>
      <c r="B115" s="154" t="s">
        <v>65</v>
      </c>
      <c r="C115" s="155" t="s">
        <v>4</v>
      </c>
      <c r="D115" s="156">
        <v>1000</v>
      </c>
      <c r="E115" s="157">
        <v>1290</v>
      </c>
      <c r="F115" s="157">
        <v>1290</v>
      </c>
      <c r="G115" s="157">
        <v>0</v>
      </c>
      <c r="H115" s="154">
        <v>0</v>
      </c>
      <c r="I115" s="154">
        <f t="shared" si="136"/>
        <v>0</v>
      </c>
      <c r="J115" s="154">
        <v>0</v>
      </c>
      <c r="K115" s="154">
        <v>0</v>
      </c>
      <c r="L115" s="154">
        <f t="shared" si="137"/>
        <v>0</v>
      </c>
    </row>
    <row r="116" spans="1:12">
      <c r="A116" s="153">
        <v>43515</v>
      </c>
      <c r="B116" s="154" t="s">
        <v>279</v>
      </c>
      <c r="C116" s="155" t="s">
        <v>4</v>
      </c>
      <c r="D116" s="156">
        <v>5000</v>
      </c>
      <c r="E116" s="157">
        <v>84</v>
      </c>
      <c r="F116" s="157">
        <v>84.9</v>
      </c>
      <c r="G116" s="157">
        <v>0</v>
      </c>
      <c r="H116" s="154">
        <v>0</v>
      </c>
      <c r="I116" s="154">
        <f t="shared" si="136"/>
        <v>4500.0000000000282</v>
      </c>
      <c r="J116" s="154">
        <v>0</v>
      </c>
      <c r="K116" s="154">
        <v>0</v>
      </c>
      <c r="L116" s="154">
        <f t="shared" si="137"/>
        <v>4500.0000000000282</v>
      </c>
    </row>
    <row r="117" spans="1:12">
      <c r="A117" s="153">
        <v>43515</v>
      </c>
      <c r="B117" s="154" t="s">
        <v>280</v>
      </c>
      <c r="C117" s="155" t="s">
        <v>4</v>
      </c>
      <c r="D117" s="156">
        <v>6000</v>
      </c>
      <c r="E117" s="157">
        <v>106</v>
      </c>
      <c r="F117" s="157">
        <v>107.5</v>
      </c>
      <c r="G117" s="157">
        <v>108.75</v>
      </c>
      <c r="H117" s="154">
        <v>0</v>
      </c>
      <c r="I117" s="154">
        <f t="shared" si="136"/>
        <v>9000</v>
      </c>
      <c r="J117" s="154">
        <v>7500</v>
      </c>
      <c r="K117" s="154">
        <v>0</v>
      </c>
      <c r="L117" s="154">
        <f t="shared" si="137"/>
        <v>16500</v>
      </c>
    </row>
    <row r="118" spans="1:12">
      <c r="A118" s="153">
        <v>43514</v>
      </c>
      <c r="B118" s="154" t="s">
        <v>33</v>
      </c>
      <c r="C118" s="155" t="s">
        <v>4</v>
      </c>
      <c r="D118" s="156">
        <v>1000</v>
      </c>
      <c r="E118" s="157">
        <v>1340</v>
      </c>
      <c r="F118" s="157">
        <v>1350</v>
      </c>
      <c r="G118" s="157">
        <v>0</v>
      </c>
      <c r="H118" s="154">
        <v>0</v>
      </c>
      <c r="I118" s="154">
        <f t="shared" si="136"/>
        <v>10000</v>
      </c>
      <c r="J118" s="154">
        <v>0</v>
      </c>
      <c r="K118" s="154">
        <v>0</v>
      </c>
      <c r="L118" s="154">
        <f t="shared" si="137"/>
        <v>10000</v>
      </c>
    </row>
    <row r="119" spans="1:12">
      <c r="A119" s="164">
        <v>43511</v>
      </c>
      <c r="B119" s="165" t="s">
        <v>154</v>
      </c>
      <c r="C119" s="165" t="s">
        <v>20</v>
      </c>
      <c r="D119" s="163">
        <v>1000</v>
      </c>
      <c r="E119" s="166">
        <v>475</v>
      </c>
      <c r="F119" s="166">
        <v>469.1</v>
      </c>
      <c r="G119" s="157">
        <v>0</v>
      </c>
      <c r="H119" s="154">
        <v>0</v>
      </c>
      <c r="I119" s="154">
        <f t="shared" si="136"/>
        <v>-5899.9999999999773</v>
      </c>
      <c r="J119" s="154">
        <v>0</v>
      </c>
      <c r="K119" s="154">
        <v>0</v>
      </c>
      <c r="L119" s="154">
        <f t="shared" si="137"/>
        <v>-5899.9999999999773</v>
      </c>
    </row>
    <row r="120" spans="1:12">
      <c r="A120" s="164">
        <v>43511</v>
      </c>
      <c r="B120" s="165" t="s">
        <v>237</v>
      </c>
      <c r="C120" s="165" t="s">
        <v>20</v>
      </c>
      <c r="D120" s="163">
        <v>4000</v>
      </c>
      <c r="E120" s="166">
        <v>211.4</v>
      </c>
      <c r="F120" s="166">
        <v>208.75</v>
      </c>
      <c r="G120" s="157">
        <v>0</v>
      </c>
      <c r="H120" s="154">
        <v>0</v>
      </c>
      <c r="I120" s="154">
        <f t="shared" si="136"/>
        <v>-10600.000000000022</v>
      </c>
      <c r="J120" s="154">
        <v>0</v>
      </c>
      <c r="K120" s="154">
        <v>0</v>
      </c>
      <c r="L120" s="154">
        <f t="shared" si="137"/>
        <v>-10600.000000000022</v>
      </c>
    </row>
    <row r="121" spans="1:12">
      <c r="A121" s="164">
        <v>43510</v>
      </c>
      <c r="B121" s="165" t="s">
        <v>250</v>
      </c>
      <c r="C121" s="165" t="s">
        <v>20</v>
      </c>
      <c r="D121" s="163">
        <v>2000</v>
      </c>
      <c r="E121" s="166">
        <v>398.75</v>
      </c>
      <c r="F121" s="166">
        <v>402.75</v>
      </c>
      <c r="G121" s="157">
        <v>0</v>
      </c>
      <c r="H121" s="154">
        <v>0</v>
      </c>
      <c r="I121" s="154">
        <f t="shared" si="136"/>
        <v>8000</v>
      </c>
      <c r="J121" s="154">
        <v>0</v>
      </c>
      <c r="K121" s="154">
        <v>0</v>
      </c>
      <c r="L121" s="154">
        <f t="shared" si="137"/>
        <v>8000</v>
      </c>
    </row>
    <row r="122" spans="1:12">
      <c r="A122" s="164">
        <v>43509</v>
      </c>
      <c r="B122" s="165" t="s">
        <v>141</v>
      </c>
      <c r="C122" s="165" t="s">
        <v>20</v>
      </c>
      <c r="D122" s="163">
        <v>1000</v>
      </c>
      <c r="E122" s="166">
        <v>1490.45</v>
      </c>
      <c r="F122" s="166">
        <v>1500.05</v>
      </c>
      <c r="G122" s="157">
        <v>0</v>
      </c>
      <c r="H122" s="154">
        <v>0</v>
      </c>
      <c r="I122" s="154">
        <f t="shared" si="136"/>
        <v>9599.9999999999091</v>
      </c>
      <c r="J122" s="154">
        <v>0</v>
      </c>
      <c r="K122" s="154">
        <v>0</v>
      </c>
      <c r="L122" s="154">
        <f t="shared" si="137"/>
        <v>9599.9999999999091</v>
      </c>
    </row>
    <row r="123" spans="1:12">
      <c r="A123" s="164">
        <v>43508</v>
      </c>
      <c r="B123" s="165" t="s">
        <v>197</v>
      </c>
      <c r="C123" s="165" t="s">
        <v>20</v>
      </c>
      <c r="D123" s="163">
        <v>4000</v>
      </c>
      <c r="E123" s="166">
        <v>126.5</v>
      </c>
      <c r="F123" s="166">
        <v>124.95</v>
      </c>
      <c r="G123" s="157">
        <v>0</v>
      </c>
      <c r="H123" s="154">
        <v>0</v>
      </c>
      <c r="I123" s="154">
        <f t="shared" si="136"/>
        <v>-6199.9999999999891</v>
      </c>
      <c r="J123" s="154">
        <v>0</v>
      </c>
      <c r="K123" s="154">
        <v>0</v>
      </c>
      <c r="L123" s="154">
        <f t="shared" si="137"/>
        <v>-6199.9999999999891</v>
      </c>
    </row>
    <row r="124" spans="1:12">
      <c r="A124" s="164">
        <v>43508</v>
      </c>
      <c r="B124" s="165" t="s">
        <v>175</v>
      </c>
      <c r="C124" s="165" t="s">
        <v>20</v>
      </c>
      <c r="D124" s="163">
        <v>2000</v>
      </c>
      <c r="E124" s="166">
        <v>646.1</v>
      </c>
      <c r="F124" s="166">
        <v>638</v>
      </c>
      <c r="G124" s="157">
        <v>0</v>
      </c>
      <c r="H124" s="154">
        <v>0</v>
      </c>
      <c r="I124" s="154">
        <f t="shared" si="136"/>
        <v>-16200.000000000045</v>
      </c>
      <c r="J124" s="154">
        <v>0</v>
      </c>
      <c r="K124" s="154">
        <v>0</v>
      </c>
      <c r="L124" s="154">
        <f t="shared" si="137"/>
        <v>-16200.000000000045</v>
      </c>
    </row>
    <row r="125" spans="1:12">
      <c r="A125" s="167">
        <v>43508</v>
      </c>
      <c r="B125" s="168" t="s">
        <v>154</v>
      </c>
      <c r="C125" s="168" t="s">
        <v>4</v>
      </c>
      <c r="D125" s="163">
        <v>2000</v>
      </c>
      <c r="E125" s="169">
        <v>487</v>
      </c>
      <c r="F125" s="169">
        <v>491</v>
      </c>
      <c r="G125" s="170">
        <v>497</v>
      </c>
      <c r="H125" s="154">
        <v>0</v>
      </c>
      <c r="I125" s="154">
        <f t="shared" si="136"/>
        <v>8000</v>
      </c>
      <c r="J125" s="154">
        <f t="shared" ref="J125:J137" si="138">SUM(G125-F125)*D125</f>
        <v>12000</v>
      </c>
      <c r="K125" s="154">
        <v>0</v>
      </c>
      <c r="L125" s="154">
        <f t="shared" si="137"/>
        <v>20000</v>
      </c>
    </row>
    <row r="126" spans="1:12">
      <c r="A126" s="164">
        <v>43508</v>
      </c>
      <c r="B126" s="165" t="s">
        <v>47</v>
      </c>
      <c r="C126" s="165" t="s">
        <v>20</v>
      </c>
      <c r="D126" s="163">
        <v>2000</v>
      </c>
      <c r="E126" s="166">
        <v>528.65</v>
      </c>
      <c r="F126" s="166">
        <v>533.70000000000005</v>
      </c>
      <c r="G126" s="157">
        <v>0</v>
      </c>
      <c r="H126" s="154">
        <v>0</v>
      </c>
      <c r="I126" s="154">
        <f t="shared" si="136"/>
        <v>10100.000000000136</v>
      </c>
      <c r="J126" s="154">
        <v>0</v>
      </c>
      <c r="K126" s="154">
        <v>0</v>
      </c>
      <c r="L126" s="154">
        <f t="shared" si="137"/>
        <v>10100.000000000136</v>
      </c>
    </row>
    <row r="127" spans="1:12">
      <c r="A127" s="164">
        <v>43507</v>
      </c>
      <c r="B127" s="165" t="s">
        <v>210</v>
      </c>
      <c r="C127" s="165" t="s">
        <v>20</v>
      </c>
      <c r="D127" s="163">
        <v>1000</v>
      </c>
      <c r="E127" s="166">
        <v>1305.8</v>
      </c>
      <c r="F127" s="166">
        <v>1302.05</v>
      </c>
      <c r="G127" s="157">
        <v>0</v>
      </c>
      <c r="H127" s="154">
        <v>0</v>
      </c>
      <c r="I127" s="154">
        <f t="shared" si="136"/>
        <v>-3750</v>
      </c>
      <c r="J127" s="154">
        <v>0</v>
      </c>
      <c r="K127" s="154">
        <v>0</v>
      </c>
      <c r="L127" s="154">
        <f t="shared" si="137"/>
        <v>-3750</v>
      </c>
    </row>
    <row r="128" spans="1:12">
      <c r="A128" s="164">
        <v>43507</v>
      </c>
      <c r="B128" s="165" t="s">
        <v>271</v>
      </c>
      <c r="C128" s="165" t="s">
        <v>4</v>
      </c>
      <c r="D128" s="163">
        <v>2000</v>
      </c>
      <c r="E128" s="166">
        <v>372</v>
      </c>
      <c r="F128" s="166">
        <v>376.65</v>
      </c>
      <c r="G128" s="157">
        <v>0</v>
      </c>
      <c r="H128" s="154">
        <v>0</v>
      </c>
      <c r="I128" s="154">
        <f t="shared" si="136"/>
        <v>9299.9999999999545</v>
      </c>
      <c r="J128" s="154">
        <v>0</v>
      </c>
      <c r="K128" s="154">
        <v>0</v>
      </c>
      <c r="L128" s="154">
        <f t="shared" si="137"/>
        <v>9299.9999999999545</v>
      </c>
    </row>
    <row r="129" spans="1:12">
      <c r="A129" s="164">
        <v>43507</v>
      </c>
      <c r="B129" s="165" t="s">
        <v>270</v>
      </c>
      <c r="C129" s="165" t="s">
        <v>4</v>
      </c>
      <c r="D129" s="163">
        <v>1000</v>
      </c>
      <c r="E129" s="166">
        <v>975</v>
      </c>
      <c r="F129" s="166">
        <v>960</v>
      </c>
      <c r="G129" s="157">
        <v>0</v>
      </c>
      <c r="H129" s="154">
        <v>0</v>
      </c>
      <c r="I129" s="154">
        <f t="shared" si="136"/>
        <v>-15000</v>
      </c>
      <c r="J129" s="154">
        <v>0</v>
      </c>
      <c r="K129" s="154">
        <v>0</v>
      </c>
      <c r="L129" s="154">
        <f t="shared" si="137"/>
        <v>-15000</v>
      </c>
    </row>
    <row r="130" spans="1:12">
      <c r="A130" s="164">
        <v>43504</v>
      </c>
      <c r="B130" s="165" t="s">
        <v>143</v>
      </c>
      <c r="C130" s="165" t="s">
        <v>4</v>
      </c>
      <c r="D130" s="163">
        <v>1000</v>
      </c>
      <c r="E130" s="166">
        <v>910</v>
      </c>
      <c r="F130" s="166">
        <v>895</v>
      </c>
      <c r="G130" s="157">
        <v>0</v>
      </c>
      <c r="H130" s="154">
        <v>0</v>
      </c>
      <c r="I130" s="154">
        <f t="shared" si="136"/>
        <v>-15000</v>
      </c>
      <c r="J130" s="154">
        <v>0</v>
      </c>
      <c r="K130" s="154">
        <v>0</v>
      </c>
      <c r="L130" s="154">
        <f t="shared" si="137"/>
        <v>-15000</v>
      </c>
    </row>
    <row r="131" spans="1:12">
      <c r="A131" s="167">
        <v>43503</v>
      </c>
      <c r="B131" s="168" t="s">
        <v>274</v>
      </c>
      <c r="C131" s="168" t="s">
        <v>4</v>
      </c>
      <c r="D131" s="163">
        <v>4000</v>
      </c>
      <c r="E131" s="169">
        <v>300</v>
      </c>
      <c r="F131" s="169">
        <v>303</v>
      </c>
      <c r="G131" s="170">
        <v>306</v>
      </c>
      <c r="H131" s="154">
        <v>0</v>
      </c>
      <c r="I131" s="154">
        <f t="shared" si="136"/>
        <v>12000</v>
      </c>
      <c r="J131" s="154">
        <f t="shared" si="138"/>
        <v>12000</v>
      </c>
      <c r="K131" s="154">
        <v>0</v>
      </c>
      <c r="L131" s="154">
        <f t="shared" si="137"/>
        <v>24000</v>
      </c>
    </row>
    <row r="132" spans="1:12">
      <c r="A132" s="164">
        <v>43503</v>
      </c>
      <c r="B132" s="165" t="s">
        <v>71</v>
      </c>
      <c r="C132" s="165" t="s">
        <v>4</v>
      </c>
      <c r="D132" s="163">
        <v>1000</v>
      </c>
      <c r="E132" s="166">
        <v>1340</v>
      </c>
      <c r="F132" s="166">
        <v>1347</v>
      </c>
      <c r="G132" s="157">
        <v>0</v>
      </c>
      <c r="H132" s="154">
        <v>0</v>
      </c>
      <c r="I132" s="154">
        <f t="shared" si="136"/>
        <v>7000</v>
      </c>
      <c r="J132" s="154">
        <v>0</v>
      </c>
      <c r="K132" s="154">
        <v>0</v>
      </c>
      <c r="L132" s="154">
        <f t="shared" si="137"/>
        <v>7000</v>
      </c>
    </row>
    <row r="133" spans="1:12">
      <c r="A133" s="164">
        <v>43502</v>
      </c>
      <c r="B133" s="165" t="s">
        <v>84</v>
      </c>
      <c r="C133" s="165" t="s">
        <v>4</v>
      </c>
      <c r="D133" s="163">
        <v>1000</v>
      </c>
      <c r="E133" s="166">
        <v>1190</v>
      </c>
      <c r="F133" s="166">
        <v>1200</v>
      </c>
      <c r="G133" s="157">
        <v>0</v>
      </c>
      <c r="H133" s="154">
        <v>0</v>
      </c>
      <c r="I133" s="154">
        <f t="shared" si="136"/>
        <v>10000</v>
      </c>
      <c r="J133" s="154">
        <v>0</v>
      </c>
      <c r="K133" s="154">
        <v>0</v>
      </c>
      <c r="L133" s="154">
        <f t="shared" si="137"/>
        <v>10000</v>
      </c>
    </row>
    <row r="134" spans="1:12">
      <c r="A134" s="164">
        <v>43501</v>
      </c>
      <c r="B134" s="165" t="s">
        <v>84</v>
      </c>
      <c r="C134" s="165" t="s">
        <v>4</v>
      </c>
      <c r="D134" s="163">
        <v>1000</v>
      </c>
      <c r="E134" s="166">
        <v>1170</v>
      </c>
      <c r="F134" s="166">
        <v>1180</v>
      </c>
      <c r="G134" s="157">
        <v>0</v>
      </c>
      <c r="H134" s="154">
        <v>0</v>
      </c>
      <c r="I134" s="154">
        <f t="shared" si="136"/>
        <v>10000</v>
      </c>
      <c r="J134" s="154">
        <v>0</v>
      </c>
      <c r="K134" s="154">
        <v>0</v>
      </c>
      <c r="L134" s="154">
        <f t="shared" si="137"/>
        <v>10000</v>
      </c>
    </row>
    <row r="135" spans="1:12">
      <c r="A135" s="164">
        <v>43501</v>
      </c>
      <c r="B135" s="165" t="s">
        <v>171</v>
      </c>
      <c r="C135" s="165" t="s">
        <v>4</v>
      </c>
      <c r="D135" s="163">
        <v>1000</v>
      </c>
      <c r="E135" s="166">
        <v>1053</v>
      </c>
      <c r="F135" s="166">
        <v>1063</v>
      </c>
      <c r="G135" s="157">
        <v>0</v>
      </c>
      <c r="H135" s="154">
        <v>0</v>
      </c>
      <c r="I135" s="154">
        <f t="shared" si="136"/>
        <v>10000</v>
      </c>
      <c r="J135" s="154">
        <v>0</v>
      </c>
      <c r="K135" s="154">
        <v>0</v>
      </c>
      <c r="L135" s="154">
        <f t="shared" si="137"/>
        <v>10000</v>
      </c>
    </row>
    <row r="136" spans="1:12">
      <c r="A136" s="164">
        <v>43500</v>
      </c>
      <c r="B136" s="165" t="s">
        <v>210</v>
      </c>
      <c r="C136" s="165" t="s">
        <v>4</v>
      </c>
      <c r="D136" s="163">
        <v>1000</v>
      </c>
      <c r="E136" s="166">
        <v>1270</v>
      </c>
      <c r="F136" s="166">
        <v>1273</v>
      </c>
      <c r="G136" s="157">
        <v>0</v>
      </c>
      <c r="H136" s="154">
        <v>0</v>
      </c>
      <c r="I136" s="154">
        <f t="shared" si="136"/>
        <v>3000</v>
      </c>
      <c r="J136" s="154">
        <v>0</v>
      </c>
      <c r="K136" s="154">
        <v>0</v>
      </c>
      <c r="L136" s="154">
        <f t="shared" si="137"/>
        <v>3000</v>
      </c>
    </row>
    <row r="137" spans="1:12">
      <c r="A137" s="167">
        <v>43500</v>
      </c>
      <c r="B137" s="168" t="s">
        <v>251</v>
      </c>
      <c r="C137" s="168" t="s">
        <v>4</v>
      </c>
      <c r="D137" s="163">
        <v>1000</v>
      </c>
      <c r="E137" s="169">
        <v>1897.85</v>
      </c>
      <c r="F137" s="169">
        <v>1921.55</v>
      </c>
      <c r="G137" s="170">
        <v>1950.4</v>
      </c>
      <c r="H137" s="154">
        <v>0</v>
      </c>
      <c r="I137" s="154">
        <f t="shared" si="136"/>
        <v>23700.000000000044</v>
      </c>
      <c r="J137" s="154">
        <f t="shared" si="138"/>
        <v>28850.000000000138</v>
      </c>
      <c r="K137" s="154">
        <v>0</v>
      </c>
      <c r="L137" s="154">
        <f t="shared" si="137"/>
        <v>52550.000000000182</v>
      </c>
    </row>
    <row r="138" spans="1:12">
      <c r="A138" s="167">
        <v>43500</v>
      </c>
      <c r="B138" s="168" t="s">
        <v>118</v>
      </c>
      <c r="C138" s="168" t="s">
        <v>20</v>
      </c>
      <c r="D138" s="163">
        <v>2000</v>
      </c>
      <c r="E138" s="169">
        <v>650</v>
      </c>
      <c r="F138" s="169">
        <v>644</v>
      </c>
      <c r="G138" s="170">
        <v>636</v>
      </c>
      <c r="H138" s="154">
        <v>0</v>
      </c>
      <c r="I138" s="154">
        <f t="shared" si="136"/>
        <v>-12000</v>
      </c>
      <c r="J138" s="154">
        <v>0</v>
      </c>
      <c r="K138" s="154">
        <v>0</v>
      </c>
      <c r="L138" s="154">
        <f t="shared" si="137"/>
        <v>-12000</v>
      </c>
    </row>
    <row r="139" spans="1:12">
      <c r="A139" s="164">
        <v>43497</v>
      </c>
      <c r="B139" s="165" t="s">
        <v>273</v>
      </c>
      <c r="C139" s="165" t="s">
        <v>4</v>
      </c>
      <c r="D139" s="163">
        <v>2000</v>
      </c>
      <c r="E139" s="166">
        <v>423</v>
      </c>
      <c r="F139" s="166">
        <v>427</v>
      </c>
      <c r="G139" s="157">
        <v>0</v>
      </c>
      <c r="H139" s="154">
        <v>0</v>
      </c>
      <c r="I139" s="154">
        <f t="shared" si="136"/>
        <v>8000</v>
      </c>
      <c r="J139" s="154">
        <v>0</v>
      </c>
      <c r="K139" s="154">
        <v>0</v>
      </c>
      <c r="L139" s="154">
        <f t="shared" si="137"/>
        <v>8000</v>
      </c>
    </row>
    <row r="140" spans="1:12">
      <c r="A140" s="164">
        <v>43497</v>
      </c>
      <c r="B140" s="165" t="s">
        <v>210</v>
      </c>
      <c r="C140" s="165" t="s">
        <v>4</v>
      </c>
      <c r="D140" s="163">
        <v>1000</v>
      </c>
      <c r="E140" s="166">
        <v>1260</v>
      </c>
      <c r="F140" s="166">
        <v>1270</v>
      </c>
      <c r="G140" s="157">
        <v>0</v>
      </c>
      <c r="H140" s="154">
        <v>0</v>
      </c>
      <c r="I140" s="154">
        <f t="shared" si="136"/>
        <v>10000</v>
      </c>
      <c r="J140" s="154">
        <v>0</v>
      </c>
      <c r="K140" s="154">
        <v>0</v>
      </c>
      <c r="L140" s="154">
        <f t="shared" si="137"/>
        <v>10000</v>
      </c>
    </row>
    <row r="141" spans="1:12">
      <c r="H141" s="160"/>
      <c r="I141" s="160"/>
      <c r="J141" s="160"/>
      <c r="K141" s="160"/>
    </row>
    <row r="142" spans="1:12">
      <c r="A142" s="148"/>
      <c r="B142" s="148"/>
      <c r="C142" s="148"/>
      <c r="D142" s="148"/>
      <c r="E142" s="148"/>
      <c r="F142" s="148"/>
      <c r="G142" s="159" t="s">
        <v>281</v>
      </c>
      <c r="H142" s="161"/>
      <c r="I142" s="162">
        <f>SUM(I102:I140)</f>
        <v>126050.00000000004</v>
      </c>
      <c r="J142" s="161"/>
      <c r="K142" s="161" t="s">
        <v>282</v>
      </c>
      <c r="L142" s="162">
        <f>SUM(L102:L140)</f>
        <v>206400.00000000017</v>
      </c>
    </row>
    <row r="143" spans="1:12" ht="15.75">
      <c r="J143" s="178" t="s">
        <v>298</v>
      </c>
      <c r="K143" s="179"/>
      <c r="L143" s="180">
        <v>0.77</v>
      </c>
    </row>
    <row r="144" spans="1:12" ht="15.75">
      <c r="A144" s="171"/>
      <c r="B144" s="172"/>
      <c r="C144" s="172"/>
      <c r="D144" s="172"/>
      <c r="E144" s="172"/>
      <c r="F144" s="175">
        <v>43466</v>
      </c>
      <c r="G144" s="172"/>
      <c r="H144" s="173"/>
      <c r="I144" s="174"/>
      <c r="J144" s="172"/>
      <c r="K144" s="172"/>
    </row>
    <row r="145" spans="1:11">
      <c r="A145" s="77">
        <v>43496</v>
      </c>
      <c r="B145" s="78" t="s">
        <v>272</v>
      </c>
      <c r="C145" s="141">
        <v>659</v>
      </c>
      <c r="D145" s="78" t="s">
        <v>20</v>
      </c>
      <c r="E145" s="76">
        <v>758.2</v>
      </c>
      <c r="F145" s="76">
        <v>752.85</v>
      </c>
      <c r="G145" s="61"/>
      <c r="H145" s="62">
        <f t="shared" ref="H145:H179" si="139">(IF(D145="SHORT",E145-F145,IF(D145="LONG",F145-E145)))*C145</f>
        <v>3525.6500000000151</v>
      </c>
      <c r="I145" s="63"/>
      <c r="J145" s="64">
        <f t="shared" ref="J145:J179" si="140">(H145+I145)/C145</f>
        <v>5.3500000000000227</v>
      </c>
      <c r="K145" s="65">
        <f t="shared" ref="K145:K179" si="141">SUM(H145:I145)</f>
        <v>3525.6500000000151</v>
      </c>
    </row>
    <row r="146" spans="1:11">
      <c r="A146" s="77">
        <v>43496</v>
      </c>
      <c r="B146" s="78" t="s">
        <v>92</v>
      </c>
      <c r="C146" s="141">
        <v>245</v>
      </c>
      <c r="D146" s="78" t="s">
        <v>4</v>
      </c>
      <c r="E146" s="76">
        <v>2038.15</v>
      </c>
      <c r="F146" s="76">
        <v>2063.6</v>
      </c>
      <c r="G146" s="61"/>
      <c r="H146" s="62">
        <f t="shared" si="139"/>
        <v>6235.2499999999554</v>
      </c>
      <c r="I146" s="63"/>
      <c r="J146" s="64">
        <f t="shared" si="140"/>
        <v>25.449999999999818</v>
      </c>
      <c r="K146" s="65">
        <f t="shared" si="141"/>
        <v>6235.2499999999554</v>
      </c>
    </row>
    <row r="147" spans="1:11">
      <c r="A147" s="77">
        <v>43495</v>
      </c>
      <c r="B147" s="78" t="s">
        <v>240</v>
      </c>
      <c r="C147" s="141">
        <v>2509</v>
      </c>
      <c r="D147" s="78" t="s">
        <v>20</v>
      </c>
      <c r="E147" s="76">
        <v>199.25</v>
      </c>
      <c r="F147" s="76">
        <v>197.4</v>
      </c>
      <c r="G147" s="61"/>
      <c r="H147" s="62">
        <f t="shared" si="139"/>
        <v>4641.649999999986</v>
      </c>
      <c r="I147" s="63"/>
      <c r="J147" s="64">
        <f t="shared" si="140"/>
        <v>1.8499999999999943</v>
      </c>
      <c r="K147" s="65">
        <f t="shared" si="141"/>
        <v>4641.649999999986</v>
      </c>
    </row>
    <row r="148" spans="1:11">
      <c r="A148" s="77">
        <v>43495</v>
      </c>
      <c r="B148" s="78" t="s">
        <v>251</v>
      </c>
      <c r="C148" s="141">
        <v>263</v>
      </c>
      <c r="D148" s="78" t="s">
        <v>4</v>
      </c>
      <c r="E148" s="76">
        <v>1897.85</v>
      </c>
      <c r="F148" s="76">
        <v>1921.55</v>
      </c>
      <c r="G148" s="61">
        <v>1950.4</v>
      </c>
      <c r="H148" s="62">
        <f t="shared" si="139"/>
        <v>6233.1000000000122</v>
      </c>
      <c r="I148" s="63">
        <f>(IF(D148="SHORT",IF(G148="",0,E148-G148),IF(D148="LONG",IF(G148="",0,G148-F148))))*C148</f>
        <v>7587.5500000000357</v>
      </c>
      <c r="J148" s="64">
        <f t="shared" si="140"/>
        <v>52.550000000000182</v>
      </c>
      <c r="K148" s="65">
        <f t="shared" si="141"/>
        <v>13820.650000000049</v>
      </c>
    </row>
    <row r="149" spans="1:11">
      <c r="A149" s="71">
        <v>43494</v>
      </c>
      <c r="B149" s="58" t="s">
        <v>84</v>
      </c>
      <c r="C149" s="142">
        <f>50000/E149</f>
        <v>42.480883602378931</v>
      </c>
      <c r="D149" s="58" t="s">
        <v>4</v>
      </c>
      <c r="E149" s="85">
        <v>1177</v>
      </c>
      <c r="F149" s="85">
        <v>1182.5</v>
      </c>
      <c r="G149" s="145"/>
      <c r="H149" s="54">
        <f t="shared" si="139"/>
        <v>233.64485981308411</v>
      </c>
      <c r="I149" s="55"/>
      <c r="J149" s="56">
        <f t="shared" si="140"/>
        <v>5.5</v>
      </c>
      <c r="K149" s="57">
        <f t="shared" si="141"/>
        <v>233.64485981308411</v>
      </c>
    </row>
    <row r="150" spans="1:11">
      <c r="A150" s="71">
        <v>43489</v>
      </c>
      <c r="B150" s="58" t="s">
        <v>186</v>
      </c>
      <c r="C150" s="142">
        <v>1517</v>
      </c>
      <c r="D150" s="58" t="s">
        <v>20</v>
      </c>
      <c r="E150" s="85">
        <v>329.5</v>
      </c>
      <c r="F150" s="85">
        <v>325.39999999999998</v>
      </c>
      <c r="G150" s="143"/>
      <c r="H150" s="54">
        <f t="shared" si="139"/>
        <v>6219.7000000000344</v>
      </c>
      <c r="I150" s="55"/>
      <c r="J150" s="56">
        <f t="shared" si="140"/>
        <v>4.1000000000000227</v>
      </c>
      <c r="K150" s="57">
        <f t="shared" si="141"/>
        <v>6219.7000000000344</v>
      </c>
    </row>
    <row r="151" spans="1:11">
      <c r="A151" s="71">
        <v>43489</v>
      </c>
      <c r="B151" s="58" t="s">
        <v>268</v>
      </c>
      <c r="C151" s="142">
        <v>77</v>
      </c>
      <c r="D151" s="58" t="s">
        <v>20</v>
      </c>
      <c r="E151" s="85">
        <v>6480</v>
      </c>
      <c r="F151" s="85">
        <v>6399</v>
      </c>
      <c r="G151" s="143"/>
      <c r="H151" s="54">
        <f t="shared" si="139"/>
        <v>6237</v>
      </c>
      <c r="I151" s="55"/>
      <c r="J151" s="56">
        <f t="shared" si="140"/>
        <v>81</v>
      </c>
      <c r="K151" s="57">
        <f t="shared" si="141"/>
        <v>6237</v>
      </c>
    </row>
    <row r="152" spans="1:11">
      <c r="A152" s="71">
        <v>43489</v>
      </c>
      <c r="B152" s="58" t="s">
        <v>249</v>
      </c>
      <c r="C152" s="142">
        <v>1626</v>
      </c>
      <c r="D152" s="58" t="s">
        <v>20</v>
      </c>
      <c r="E152" s="85">
        <v>307.5</v>
      </c>
      <c r="F152" s="85">
        <v>303.64999999999998</v>
      </c>
      <c r="G152" s="143"/>
      <c r="H152" s="54">
        <f t="shared" si="139"/>
        <v>6260.1000000000367</v>
      </c>
      <c r="I152" s="55"/>
      <c r="J152" s="56">
        <f t="shared" si="140"/>
        <v>3.8500000000000227</v>
      </c>
      <c r="K152" s="57">
        <f t="shared" si="141"/>
        <v>6260.1000000000367</v>
      </c>
    </row>
    <row r="153" spans="1:11">
      <c r="A153" s="71">
        <v>43488</v>
      </c>
      <c r="B153" s="58" t="s">
        <v>141</v>
      </c>
      <c r="C153" s="142">
        <v>335</v>
      </c>
      <c r="D153" s="58" t="s">
        <v>20</v>
      </c>
      <c r="E153" s="85">
        <v>1491.55</v>
      </c>
      <c r="F153" s="85">
        <v>1506.5</v>
      </c>
      <c r="G153" s="143"/>
      <c r="H153" s="54">
        <f t="shared" si="139"/>
        <v>-5008.2500000000155</v>
      </c>
      <c r="I153" s="55"/>
      <c r="J153" s="56">
        <f t="shared" si="140"/>
        <v>-14.950000000000045</v>
      </c>
      <c r="K153" s="57">
        <f t="shared" si="141"/>
        <v>-5008.2500000000155</v>
      </c>
    </row>
    <row r="154" spans="1:11">
      <c r="A154" s="71">
        <v>43487</v>
      </c>
      <c r="B154" s="58" t="s">
        <v>269</v>
      </c>
      <c r="C154" s="142">
        <v>1881</v>
      </c>
      <c r="D154" s="58" t="s">
        <v>4</v>
      </c>
      <c r="E154" s="85">
        <v>265.75</v>
      </c>
      <c r="F154" s="85">
        <v>263.2</v>
      </c>
      <c r="G154" s="143"/>
      <c r="H154" s="54">
        <f t="shared" si="139"/>
        <v>-4796.5500000000211</v>
      </c>
      <c r="I154" s="55"/>
      <c r="J154" s="56">
        <f t="shared" si="140"/>
        <v>-2.5500000000000114</v>
      </c>
      <c r="K154" s="57">
        <f t="shared" si="141"/>
        <v>-4796.5500000000211</v>
      </c>
    </row>
    <row r="155" spans="1:11">
      <c r="A155" s="71">
        <v>43487</v>
      </c>
      <c r="B155" s="58" t="s">
        <v>198</v>
      </c>
      <c r="C155" s="142">
        <v>3456</v>
      </c>
      <c r="D155" s="58" t="s">
        <v>20</v>
      </c>
      <c r="E155" s="85">
        <v>144.65</v>
      </c>
      <c r="F155" s="85">
        <v>144.19999999999999</v>
      </c>
      <c r="G155" s="143"/>
      <c r="H155" s="54">
        <f t="shared" si="139"/>
        <v>1555.2000000000589</v>
      </c>
      <c r="I155" s="55"/>
      <c r="J155" s="56">
        <f t="shared" si="140"/>
        <v>0.45000000000001705</v>
      </c>
      <c r="K155" s="57">
        <f t="shared" si="141"/>
        <v>1555.2000000000589</v>
      </c>
    </row>
    <row r="156" spans="1:11">
      <c r="A156" s="71">
        <v>43486</v>
      </c>
      <c r="B156" s="58" t="s">
        <v>270</v>
      </c>
      <c r="C156" s="142">
        <v>435</v>
      </c>
      <c r="D156" s="58" t="s">
        <v>4</v>
      </c>
      <c r="E156" s="85">
        <v>1147.55</v>
      </c>
      <c r="F156" s="85">
        <v>1161.8499999999999</v>
      </c>
      <c r="G156" s="143"/>
      <c r="H156" s="54">
        <f t="shared" si="139"/>
        <v>6220.49999999998</v>
      </c>
      <c r="I156" s="55"/>
      <c r="J156" s="56">
        <f t="shared" si="140"/>
        <v>14.299999999999955</v>
      </c>
      <c r="K156" s="57">
        <f t="shared" si="141"/>
        <v>6220.49999999998</v>
      </c>
    </row>
    <row r="157" spans="1:11">
      <c r="A157" s="71">
        <v>43486</v>
      </c>
      <c r="B157" s="58" t="s">
        <v>268</v>
      </c>
      <c r="C157" s="142">
        <v>78</v>
      </c>
      <c r="D157" s="58" t="s">
        <v>4</v>
      </c>
      <c r="E157" s="85">
        <v>6351</v>
      </c>
      <c r="F157" s="85">
        <v>6390</v>
      </c>
      <c r="G157" s="143"/>
      <c r="H157" s="54">
        <f t="shared" si="139"/>
        <v>3042</v>
      </c>
      <c r="I157" s="55"/>
      <c r="J157" s="56">
        <f t="shared" si="140"/>
        <v>39</v>
      </c>
      <c r="K157" s="57">
        <f t="shared" si="141"/>
        <v>3042</v>
      </c>
    </row>
    <row r="158" spans="1:11">
      <c r="A158" s="71">
        <v>43483</v>
      </c>
      <c r="B158" s="58" t="s">
        <v>99</v>
      </c>
      <c r="C158" s="142">
        <v>1096</v>
      </c>
      <c r="D158" s="58" t="s">
        <v>20</v>
      </c>
      <c r="E158" s="85">
        <v>456.2</v>
      </c>
      <c r="F158" s="85">
        <v>454.5</v>
      </c>
      <c r="G158" s="143"/>
      <c r="H158" s="54">
        <f t="shared" si="139"/>
        <v>1863.1999999999875</v>
      </c>
      <c r="I158" s="55"/>
      <c r="J158" s="56">
        <f t="shared" si="140"/>
        <v>1.6999999999999886</v>
      </c>
      <c r="K158" s="57">
        <f t="shared" si="141"/>
        <v>1863.1999999999875</v>
      </c>
    </row>
    <row r="159" spans="1:11">
      <c r="A159" s="71">
        <v>43483</v>
      </c>
      <c r="B159" s="58" t="s">
        <v>193</v>
      </c>
      <c r="C159" s="142">
        <v>1999</v>
      </c>
      <c r="D159" s="58" t="s">
        <v>20</v>
      </c>
      <c r="E159" s="85">
        <v>250.1</v>
      </c>
      <c r="F159" s="85">
        <v>247.1</v>
      </c>
      <c r="G159" s="143"/>
      <c r="H159" s="54">
        <f t="shared" si="139"/>
        <v>5997</v>
      </c>
      <c r="I159" s="55"/>
      <c r="J159" s="56">
        <f t="shared" si="140"/>
        <v>3</v>
      </c>
      <c r="K159" s="57">
        <f t="shared" si="141"/>
        <v>5997</v>
      </c>
    </row>
    <row r="160" spans="1:11">
      <c r="A160" s="71">
        <v>43482</v>
      </c>
      <c r="B160" s="58" t="s">
        <v>267</v>
      </c>
      <c r="C160" s="142">
        <v>3219</v>
      </c>
      <c r="D160" s="58" t="s">
        <v>20</v>
      </c>
      <c r="E160" s="85">
        <v>155.30000000000001</v>
      </c>
      <c r="F160" s="85">
        <v>154.15</v>
      </c>
      <c r="G160" s="143"/>
      <c r="H160" s="54">
        <f t="shared" si="139"/>
        <v>3701.8500000000181</v>
      </c>
      <c r="I160" s="55"/>
      <c r="J160" s="56">
        <f t="shared" si="140"/>
        <v>1.1500000000000057</v>
      </c>
      <c r="K160" s="57">
        <f t="shared" si="141"/>
        <v>3701.8500000000181</v>
      </c>
    </row>
    <row r="161" spans="1:11">
      <c r="A161" s="71">
        <v>43482</v>
      </c>
      <c r="B161" s="58" t="s">
        <v>120</v>
      </c>
      <c r="C161" s="142">
        <v>2697</v>
      </c>
      <c r="D161" s="58" t="s">
        <v>20</v>
      </c>
      <c r="E161" s="85">
        <v>185.35</v>
      </c>
      <c r="F161" s="85">
        <v>183.75</v>
      </c>
      <c r="G161" s="143"/>
      <c r="H161" s="54">
        <f t="shared" si="139"/>
        <v>4315.1999999999844</v>
      </c>
      <c r="I161" s="55"/>
      <c r="J161" s="56">
        <f t="shared" si="140"/>
        <v>1.5999999999999941</v>
      </c>
      <c r="K161" s="57">
        <f t="shared" si="141"/>
        <v>4315.1999999999844</v>
      </c>
    </row>
    <row r="162" spans="1:11">
      <c r="A162" s="77">
        <v>43481</v>
      </c>
      <c r="B162" s="78" t="s">
        <v>251</v>
      </c>
      <c r="C162" s="141">
        <v>263</v>
      </c>
      <c r="D162" s="78" t="s">
        <v>4</v>
      </c>
      <c r="E162" s="76">
        <v>1897.85</v>
      </c>
      <c r="F162" s="76">
        <v>1921.55</v>
      </c>
      <c r="G162" s="61">
        <v>1950.4</v>
      </c>
      <c r="H162" s="62">
        <f t="shared" si="139"/>
        <v>6233.1000000000122</v>
      </c>
      <c r="I162" s="63">
        <f>(IF(D162="SHORT",IF(G162="",0,E162-G162),IF(D162="LONG",IF(G162="",0,G162-F162))))*C162</f>
        <v>7587.5500000000357</v>
      </c>
      <c r="J162" s="64">
        <f t="shared" si="140"/>
        <v>52.550000000000182</v>
      </c>
      <c r="K162" s="65">
        <f t="shared" si="141"/>
        <v>13820.650000000049</v>
      </c>
    </row>
    <row r="163" spans="1:11">
      <c r="A163" s="77">
        <v>43480</v>
      </c>
      <c r="B163" s="78" t="s">
        <v>129</v>
      </c>
      <c r="C163" s="141">
        <v>3138</v>
      </c>
      <c r="D163" s="78" t="s">
        <v>4</v>
      </c>
      <c r="E163" s="76">
        <v>159.30000000000001</v>
      </c>
      <c r="F163" s="76">
        <v>161.25</v>
      </c>
      <c r="G163" s="61">
        <v>163.69999999999999</v>
      </c>
      <c r="H163" s="62">
        <f t="shared" si="139"/>
        <v>6119.099999999964</v>
      </c>
      <c r="I163" s="63">
        <f>(IF(D163="SHORT",IF(G163="",0,E163-G163),IF(D163="LONG",IF(G163="",0,G163-F163))))*C163</f>
        <v>7688.099999999964</v>
      </c>
      <c r="J163" s="64">
        <f t="shared" si="140"/>
        <v>4.3999999999999773</v>
      </c>
      <c r="K163" s="65">
        <f t="shared" si="141"/>
        <v>13807.199999999928</v>
      </c>
    </row>
    <row r="164" spans="1:11">
      <c r="A164" s="71">
        <v>43480</v>
      </c>
      <c r="B164" s="58" t="s">
        <v>114</v>
      </c>
      <c r="C164" s="142">
        <v>3345</v>
      </c>
      <c r="D164" s="58" t="s">
        <v>4</v>
      </c>
      <c r="E164" s="85">
        <v>149.44999999999999</v>
      </c>
      <c r="F164" s="85">
        <v>147.94999999999999</v>
      </c>
      <c r="G164" s="143"/>
      <c r="H164" s="54">
        <f t="shared" si="139"/>
        <v>-5017.5</v>
      </c>
      <c r="I164" s="55"/>
      <c r="J164" s="56">
        <f t="shared" si="140"/>
        <v>-1.5</v>
      </c>
      <c r="K164" s="57">
        <f t="shared" si="141"/>
        <v>-5017.5</v>
      </c>
    </row>
    <row r="165" spans="1:11">
      <c r="A165" s="71">
        <v>43479</v>
      </c>
      <c r="B165" s="58" t="s">
        <v>191</v>
      </c>
      <c r="C165" s="142">
        <v>1705</v>
      </c>
      <c r="D165" s="58" t="s">
        <v>4</v>
      </c>
      <c r="E165" s="85">
        <v>293.2</v>
      </c>
      <c r="F165" s="85">
        <v>296.89999999999998</v>
      </c>
      <c r="G165" s="143"/>
      <c r="H165" s="54">
        <f t="shared" si="139"/>
        <v>6308.4999999999809</v>
      </c>
      <c r="I165" s="55"/>
      <c r="J165" s="56">
        <f t="shared" si="140"/>
        <v>3.6999999999999886</v>
      </c>
      <c r="K165" s="57">
        <f t="shared" si="141"/>
        <v>6308.4999999999809</v>
      </c>
    </row>
    <row r="166" spans="1:11">
      <c r="A166" s="71">
        <v>43479</v>
      </c>
      <c r="B166" s="58" t="s">
        <v>194</v>
      </c>
      <c r="C166" s="142">
        <v>644</v>
      </c>
      <c r="D166" s="58" t="s">
        <v>20</v>
      </c>
      <c r="E166" s="85">
        <v>776.15</v>
      </c>
      <c r="F166" s="85">
        <v>775.15</v>
      </c>
      <c r="G166" s="143"/>
      <c r="H166" s="54">
        <f t="shared" si="139"/>
        <v>644</v>
      </c>
      <c r="I166" s="55"/>
      <c r="J166" s="56">
        <f t="shared" si="140"/>
        <v>1</v>
      </c>
      <c r="K166" s="57">
        <f t="shared" si="141"/>
        <v>644</v>
      </c>
    </row>
    <row r="167" spans="1:11">
      <c r="A167" s="71">
        <v>43479</v>
      </c>
      <c r="B167" s="58" t="s">
        <v>262</v>
      </c>
      <c r="C167" s="142">
        <v>5555</v>
      </c>
      <c r="D167" s="58" t="s">
        <v>20</v>
      </c>
      <c r="E167" s="85">
        <v>90</v>
      </c>
      <c r="F167" s="85">
        <v>90.9</v>
      </c>
      <c r="G167" s="143"/>
      <c r="H167" s="54">
        <f t="shared" si="139"/>
        <v>-4999.5000000000318</v>
      </c>
      <c r="I167" s="55"/>
      <c r="J167" s="56">
        <f t="shared" si="140"/>
        <v>-0.90000000000000568</v>
      </c>
      <c r="K167" s="57">
        <f t="shared" si="141"/>
        <v>-4999.5000000000318</v>
      </c>
    </row>
    <row r="168" spans="1:11">
      <c r="A168" s="71">
        <v>43475</v>
      </c>
      <c r="B168" s="58" t="s">
        <v>196</v>
      </c>
      <c r="C168" s="142">
        <v>4089</v>
      </c>
      <c r="D168" s="58" t="s">
        <v>20</v>
      </c>
      <c r="E168" s="85">
        <v>122.25</v>
      </c>
      <c r="F168" s="85">
        <v>122.65</v>
      </c>
      <c r="G168" s="143"/>
      <c r="H168" s="54">
        <f t="shared" si="139"/>
        <v>-1635.6000000000233</v>
      </c>
      <c r="I168" s="55"/>
      <c r="J168" s="56">
        <f t="shared" si="140"/>
        <v>-0.40000000000000568</v>
      </c>
      <c r="K168" s="57">
        <f t="shared" si="141"/>
        <v>-1635.6000000000233</v>
      </c>
    </row>
    <row r="169" spans="1:11">
      <c r="A169" s="71">
        <v>43474</v>
      </c>
      <c r="B169" s="58" t="s">
        <v>153</v>
      </c>
      <c r="C169" s="142">
        <v>598</v>
      </c>
      <c r="D169" s="58" t="s">
        <v>4</v>
      </c>
      <c r="E169" s="85">
        <v>835.7</v>
      </c>
      <c r="F169" s="85">
        <v>827.3</v>
      </c>
      <c r="G169" s="143"/>
      <c r="H169" s="54">
        <f t="shared" si="139"/>
        <v>-5023.2000000000544</v>
      </c>
      <c r="I169" s="55"/>
      <c r="J169" s="56">
        <f t="shared" si="140"/>
        <v>-8.4000000000000909</v>
      </c>
      <c r="K169" s="57">
        <f t="shared" si="141"/>
        <v>-5023.2000000000544</v>
      </c>
    </row>
    <row r="170" spans="1:11">
      <c r="A170" s="77">
        <v>43473</v>
      </c>
      <c r="B170" s="78" t="s">
        <v>149</v>
      </c>
      <c r="C170" s="141">
        <v>6273</v>
      </c>
      <c r="D170" s="78" t="s">
        <v>4</v>
      </c>
      <c r="E170" s="76">
        <v>79.7</v>
      </c>
      <c r="F170" s="76">
        <v>80.7</v>
      </c>
      <c r="G170" s="61">
        <v>81.900000000000006</v>
      </c>
      <c r="H170" s="62">
        <f t="shared" si="139"/>
        <v>6273</v>
      </c>
      <c r="I170" s="63">
        <f>(IF(D170="SHORT",IF(G170="",0,E170-G170),IF(D170="LONG",IF(G170="",0,G170-F170))))*C170</f>
        <v>7527.6000000000176</v>
      </c>
      <c r="J170" s="64">
        <f t="shared" si="140"/>
        <v>2.2000000000000028</v>
      </c>
      <c r="K170" s="65">
        <f t="shared" si="141"/>
        <v>13800.600000000017</v>
      </c>
    </row>
    <row r="171" spans="1:11">
      <c r="A171" s="71">
        <v>43473</v>
      </c>
      <c r="B171" s="58" t="s">
        <v>137</v>
      </c>
      <c r="C171" s="142">
        <v>4384</v>
      </c>
      <c r="D171" s="58" t="s">
        <v>4</v>
      </c>
      <c r="E171" s="85">
        <v>114.05</v>
      </c>
      <c r="F171" s="85">
        <v>115.45</v>
      </c>
      <c r="G171" s="143"/>
      <c r="H171" s="54">
        <f t="shared" si="139"/>
        <v>6137.6000000000249</v>
      </c>
      <c r="I171" s="55"/>
      <c r="J171" s="56">
        <f t="shared" si="140"/>
        <v>1.4000000000000057</v>
      </c>
      <c r="K171" s="57">
        <f t="shared" si="141"/>
        <v>6137.6000000000249</v>
      </c>
    </row>
    <row r="172" spans="1:11">
      <c r="A172" s="140">
        <v>43472</v>
      </c>
      <c r="B172" s="58" t="s">
        <v>233</v>
      </c>
      <c r="C172" s="138">
        <v>4140</v>
      </c>
      <c r="D172" s="58" t="s">
        <v>4</v>
      </c>
      <c r="E172" s="53">
        <v>120.75</v>
      </c>
      <c r="F172" s="53">
        <v>119.5</v>
      </c>
      <c r="G172" s="53"/>
      <c r="H172" s="54">
        <f t="shared" si="139"/>
        <v>-5175</v>
      </c>
      <c r="I172" s="55"/>
      <c r="J172" s="56">
        <f t="shared" si="140"/>
        <v>-1.25</v>
      </c>
      <c r="K172" s="57">
        <f t="shared" si="141"/>
        <v>-5175</v>
      </c>
    </row>
    <row r="173" spans="1:11">
      <c r="A173" s="140">
        <v>43469</v>
      </c>
      <c r="B173" s="58" t="s">
        <v>209</v>
      </c>
      <c r="C173" s="138">
        <v>3465</v>
      </c>
      <c r="D173" s="58" t="s">
        <v>4</v>
      </c>
      <c r="E173" s="53">
        <v>144.30000000000001</v>
      </c>
      <c r="F173" s="53">
        <v>146.1</v>
      </c>
      <c r="G173" s="53"/>
      <c r="H173" s="54">
        <f t="shared" si="139"/>
        <v>6236.9999999999409</v>
      </c>
      <c r="I173" s="55"/>
      <c r="J173" s="56">
        <f t="shared" si="140"/>
        <v>1.7999999999999829</v>
      </c>
      <c r="K173" s="57">
        <f t="shared" si="141"/>
        <v>6236.9999999999409</v>
      </c>
    </row>
    <row r="174" spans="1:11">
      <c r="A174" s="140">
        <v>43468</v>
      </c>
      <c r="B174" s="58" t="s">
        <v>121</v>
      </c>
      <c r="C174" s="138">
        <v>1367</v>
      </c>
      <c r="D174" s="58" t="s">
        <v>20</v>
      </c>
      <c r="E174" s="53">
        <v>365.5</v>
      </c>
      <c r="F174" s="53">
        <v>362.15</v>
      </c>
      <c r="G174" s="53"/>
      <c r="H174" s="54">
        <f t="shared" si="139"/>
        <v>4579.4500000000307</v>
      </c>
      <c r="I174" s="55"/>
      <c r="J174" s="56">
        <f t="shared" si="140"/>
        <v>3.3500000000000223</v>
      </c>
      <c r="K174" s="57">
        <f t="shared" si="141"/>
        <v>4579.4500000000307</v>
      </c>
    </row>
    <row r="175" spans="1:11">
      <c r="A175" s="140">
        <v>43468</v>
      </c>
      <c r="B175" s="58" t="s">
        <v>140</v>
      </c>
      <c r="C175" s="138">
        <v>473</v>
      </c>
      <c r="D175" s="58" t="s">
        <v>20</v>
      </c>
      <c r="E175" s="53">
        <v>1055.55</v>
      </c>
      <c r="F175" s="53">
        <v>1042.3499999999999</v>
      </c>
      <c r="G175" s="53"/>
      <c r="H175" s="54">
        <f t="shared" si="139"/>
        <v>6243.6000000000213</v>
      </c>
      <c r="I175" s="55"/>
      <c r="J175" s="56">
        <f t="shared" si="140"/>
        <v>13.200000000000045</v>
      </c>
      <c r="K175" s="57">
        <f t="shared" si="141"/>
        <v>6243.6000000000213</v>
      </c>
    </row>
    <row r="176" spans="1:11">
      <c r="A176" s="140">
        <v>43467</v>
      </c>
      <c r="B176" s="58" t="s">
        <v>142</v>
      </c>
      <c r="C176" s="138">
        <v>5549</v>
      </c>
      <c r="D176" s="58" t="s">
        <v>20</v>
      </c>
      <c r="E176" s="53">
        <v>90.1</v>
      </c>
      <c r="F176" s="53">
        <v>89</v>
      </c>
      <c r="G176" s="53"/>
      <c r="H176" s="54">
        <f t="shared" si="139"/>
        <v>6103.8999999999687</v>
      </c>
      <c r="I176" s="55"/>
      <c r="J176" s="56">
        <f t="shared" si="140"/>
        <v>1.0999999999999943</v>
      </c>
      <c r="K176" s="57">
        <f t="shared" si="141"/>
        <v>6103.8999999999687</v>
      </c>
    </row>
    <row r="177" spans="1:11">
      <c r="A177" s="140">
        <v>43467</v>
      </c>
      <c r="B177" s="58" t="s">
        <v>266</v>
      </c>
      <c r="C177" s="138">
        <v>551</v>
      </c>
      <c r="D177" s="58" t="s">
        <v>20</v>
      </c>
      <c r="E177" s="53">
        <v>906.1</v>
      </c>
      <c r="F177" s="53">
        <v>894.75</v>
      </c>
      <c r="G177" s="53"/>
      <c r="H177" s="54">
        <f t="shared" si="139"/>
        <v>6253.8500000000122</v>
      </c>
      <c r="I177" s="55"/>
      <c r="J177" s="56">
        <f t="shared" si="140"/>
        <v>11.350000000000023</v>
      </c>
      <c r="K177" s="57">
        <f t="shared" si="141"/>
        <v>6253.8500000000122</v>
      </c>
    </row>
    <row r="178" spans="1:11">
      <c r="A178" s="140">
        <v>43467</v>
      </c>
      <c r="B178" s="58" t="s">
        <v>123</v>
      </c>
      <c r="C178" s="138">
        <v>6644</v>
      </c>
      <c r="D178" s="58" t="s">
        <v>4</v>
      </c>
      <c r="E178" s="53">
        <v>75.25</v>
      </c>
      <c r="F178" s="53">
        <v>74.45</v>
      </c>
      <c r="G178" s="53"/>
      <c r="H178" s="54">
        <f t="shared" si="139"/>
        <v>-5315.1999999999807</v>
      </c>
      <c r="I178" s="55"/>
      <c r="J178" s="56">
        <f t="shared" si="140"/>
        <v>-0.79999999999999705</v>
      </c>
      <c r="K178" s="57">
        <f t="shared" si="141"/>
        <v>-5315.1999999999807</v>
      </c>
    </row>
    <row r="179" spans="1:11">
      <c r="A179" s="140">
        <v>43466</v>
      </c>
      <c r="B179" s="58" t="s">
        <v>265</v>
      </c>
      <c r="C179" s="138">
        <v>1590</v>
      </c>
      <c r="D179" s="58" t="s">
        <v>20</v>
      </c>
      <c r="E179" s="53">
        <v>314.45</v>
      </c>
      <c r="F179" s="53">
        <v>314.14999999999998</v>
      </c>
      <c r="G179" s="53"/>
      <c r="H179" s="54">
        <f t="shared" si="139"/>
        <v>477.00000000001808</v>
      </c>
      <c r="I179" s="55"/>
      <c r="J179" s="56">
        <f t="shared" si="140"/>
        <v>0.30000000000001137</v>
      </c>
      <c r="K179" s="57">
        <f t="shared" si="141"/>
        <v>477.00000000001808</v>
      </c>
    </row>
    <row r="180" spans="1:11">
      <c r="A180" s="148"/>
      <c r="B180" s="148"/>
      <c r="C180" s="148"/>
      <c r="D180" s="148"/>
      <c r="E180" s="148"/>
      <c r="F180" s="148"/>
      <c r="G180" s="159" t="s">
        <v>281</v>
      </c>
      <c r="H180" s="162">
        <f>SUM(H145:H179)</f>
        <v>90920.344859812991</v>
      </c>
      <c r="I180" s="161"/>
      <c r="J180" s="161" t="s">
        <v>282</v>
      </c>
      <c r="K180" s="162">
        <f>SUM(K145:K179)</f>
        <v>121311.14485981304</v>
      </c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100 L63 L4:L5 L8">
    <cfRule type="cellIs" dxfId="0" priority="4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.75">
      <c r="A2" s="206" t="s">
        <v>116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6.25">
      <c r="A3" s="207" t="s">
        <v>103</v>
      </c>
      <c r="B3" s="207"/>
      <c r="C3" s="208" t="s">
        <v>208</v>
      </c>
      <c r="D3" s="209"/>
      <c r="E3" s="49"/>
      <c r="F3" s="49"/>
      <c r="G3" s="49"/>
      <c r="H3" s="210"/>
      <c r="I3" s="210"/>
      <c r="J3" s="50"/>
      <c r="K3" s="50"/>
    </row>
    <row r="4" spans="1:11" ht="15" customHeight="1">
      <c r="A4" s="217" t="s">
        <v>1</v>
      </c>
      <c r="B4" s="211" t="s">
        <v>104</v>
      </c>
      <c r="C4" s="211" t="s">
        <v>105</v>
      </c>
      <c r="D4" s="211" t="s">
        <v>106</v>
      </c>
      <c r="E4" s="211" t="s">
        <v>107</v>
      </c>
      <c r="F4" s="211" t="s">
        <v>108</v>
      </c>
      <c r="G4" s="211" t="s">
        <v>109</v>
      </c>
      <c r="H4" s="213" t="s">
        <v>110</v>
      </c>
      <c r="I4" s="214"/>
      <c r="J4" s="211" t="s">
        <v>111</v>
      </c>
      <c r="K4" s="211" t="s">
        <v>112</v>
      </c>
    </row>
    <row r="5" spans="1:11" ht="15" customHeight="1">
      <c r="A5" s="218"/>
      <c r="B5" s="212"/>
      <c r="C5" s="212"/>
      <c r="D5" s="212"/>
      <c r="E5" s="212"/>
      <c r="F5" s="212"/>
      <c r="G5" s="212"/>
      <c r="H5" s="215"/>
      <c r="I5" s="216"/>
      <c r="J5" s="212"/>
      <c r="K5" s="212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23"/>
  <sheetViews>
    <sheetView topLeftCell="A28" workbookViewId="0">
      <selection activeCell="F53" sqref="F5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22" t="s">
        <v>18</v>
      </c>
      <c r="E4" s="195"/>
      <c r="F4" s="195"/>
      <c r="G4" s="195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23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24"/>
      <c r="B6" s="225"/>
      <c r="C6" s="225"/>
      <c r="D6" s="225"/>
      <c r="E6" s="225"/>
      <c r="F6" s="225"/>
      <c r="G6" s="225"/>
      <c r="H6" s="225"/>
      <c r="I6" s="225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197" t="s">
        <v>1</v>
      </c>
      <c r="B7" s="199" t="s">
        <v>7</v>
      </c>
      <c r="C7" s="199" t="s">
        <v>8</v>
      </c>
      <c r="D7" s="201" t="s">
        <v>9</v>
      </c>
      <c r="E7" s="201" t="s">
        <v>10</v>
      </c>
      <c r="F7" s="203" t="s">
        <v>2</v>
      </c>
      <c r="G7" s="203"/>
      <c r="H7" s="199" t="s">
        <v>23</v>
      </c>
      <c r="I7" s="199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198"/>
      <c r="B8" s="200"/>
      <c r="C8" s="200"/>
      <c r="D8" s="202"/>
      <c r="E8" s="202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19" t="s">
        <v>17</v>
      </c>
      <c r="B9" s="220"/>
      <c r="C9" s="220"/>
      <c r="D9" s="220"/>
      <c r="E9" s="220"/>
      <c r="F9" s="220"/>
      <c r="G9" s="220"/>
      <c r="H9" s="220"/>
      <c r="I9" s="220"/>
      <c r="J9" s="22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2" priority="264" stopIfTrue="1" operator="lessThan">
      <formula>0</formula>
    </cfRule>
  </conditionalFormatting>
  <conditionalFormatting sqref="J1089:J1252">
    <cfRule type="cellIs" dxfId="1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workbookViewId="0">
      <selection activeCell="A2" sqref="A2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26" t="s">
        <v>200</v>
      </c>
      <c r="B1" s="227"/>
      <c r="C1" s="227"/>
      <c r="D1" s="227"/>
      <c r="E1" s="183"/>
      <c r="F1" s="183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298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81" t="s">
        <v>293</v>
      </c>
      <c r="F3" s="182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81" t="s">
        <v>294</v>
      </c>
      <c r="F4" s="182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81" t="s">
        <v>295</v>
      </c>
      <c r="F5" s="182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81" t="s">
        <v>313</v>
      </c>
      <c r="F6" s="192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3" si="2">C9/B9</f>
        <v>1.7285999999999999</v>
      </c>
    </row>
    <row r="10" spans="1:6" ht="15.75">
      <c r="A10" s="176" t="s">
        <v>293</v>
      </c>
      <c r="B10" s="177">
        <v>100000</v>
      </c>
      <c r="C10" s="101">
        <v>121311</v>
      </c>
      <c r="D10" s="103">
        <f t="shared" si="2"/>
        <v>1.2131099999999999</v>
      </c>
    </row>
    <row r="11" spans="1:6" ht="15.75">
      <c r="A11" s="176" t="s">
        <v>294</v>
      </c>
      <c r="B11" s="177">
        <v>100000</v>
      </c>
      <c r="C11" s="101">
        <v>206400</v>
      </c>
      <c r="D11" s="103">
        <f t="shared" si="2"/>
        <v>2.0640000000000001</v>
      </c>
    </row>
    <row r="12" spans="1:6" ht="15.75">
      <c r="A12" s="176" t="s">
        <v>295</v>
      </c>
      <c r="B12" s="177">
        <v>100000</v>
      </c>
      <c r="C12" s="101">
        <v>352700</v>
      </c>
      <c r="D12" s="103">
        <f t="shared" si="2"/>
        <v>3.5270000000000001</v>
      </c>
    </row>
    <row r="13" spans="1:6" ht="15.75">
      <c r="A13" s="181" t="s">
        <v>313</v>
      </c>
      <c r="B13" s="177">
        <v>100000</v>
      </c>
      <c r="C13" s="101">
        <v>129000</v>
      </c>
      <c r="D13" s="103">
        <f t="shared" si="2"/>
        <v>1.29</v>
      </c>
    </row>
    <row r="31" spans="1:4" ht="22.5">
      <c r="A31" s="226" t="s">
        <v>303</v>
      </c>
      <c r="B31" s="227"/>
      <c r="C31" s="227"/>
      <c r="D31" s="227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76" t="s">
        <v>293</v>
      </c>
      <c r="B33" s="177">
        <v>100000</v>
      </c>
      <c r="C33" s="101">
        <v>90920</v>
      </c>
      <c r="D33" s="103">
        <f t="shared" ref="D33:D36" si="3">C33/B33</f>
        <v>0.90920000000000001</v>
      </c>
    </row>
    <row r="34" spans="1:4" ht="15.75">
      <c r="A34" s="176" t="s">
        <v>294</v>
      </c>
      <c r="B34" s="177">
        <v>100000</v>
      </c>
      <c r="C34" s="101">
        <v>126050</v>
      </c>
      <c r="D34" s="103">
        <f t="shared" si="3"/>
        <v>1.2605</v>
      </c>
    </row>
    <row r="35" spans="1:4" ht="15.75">
      <c r="A35" s="176" t="s">
        <v>295</v>
      </c>
      <c r="B35" s="177">
        <v>100000</v>
      </c>
      <c r="C35" s="101">
        <v>141700</v>
      </c>
      <c r="D35" s="103">
        <f t="shared" si="3"/>
        <v>1.417</v>
      </c>
    </row>
    <row r="36" spans="1:4" ht="15.75">
      <c r="A36" s="181" t="s">
        <v>313</v>
      </c>
      <c r="B36" s="177">
        <v>100000</v>
      </c>
      <c r="C36" s="101">
        <v>75000</v>
      </c>
      <c r="D36" s="103">
        <f t="shared" si="3"/>
        <v>0.75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abc</cp:lastModifiedBy>
  <dcterms:created xsi:type="dcterms:W3CDTF">2018-09-03T10:33:42Z</dcterms:created>
  <dcterms:modified xsi:type="dcterms:W3CDTF">2019-05-17T11:46:22Z</dcterms:modified>
</cp:coreProperties>
</file>