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65" windowWidth="14805" windowHeight="7950"/>
  </bookViews>
  <sheets>
    <sheet name="2019" sheetId="4" r:id="rId1"/>
    <sheet name="2018" sheetId="1" r:id="rId2"/>
    <sheet name="ROI Statement" sheetId="2" r:id="rId3"/>
  </sheets>
  <calcPr calcId="124519"/>
</workbook>
</file>

<file path=xl/calcChain.xml><?xml version="1.0" encoding="utf-8"?>
<calcChain xmlns="http://schemas.openxmlformats.org/spreadsheetml/2006/main">
  <c r="L17" i="4"/>
  <c r="I17"/>
  <c r="I10"/>
  <c r="J11"/>
  <c r="I11"/>
  <c r="I12"/>
  <c r="L12" s="1"/>
  <c r="I13"/>
  <c r="L13" s="1"/>
  <c r="I14"/>
  <c r="L14" s="1"/>
  <c r="I15"/>
  <c r="L15" s="1"/>
  <c r="I16"/>
  <c r="L16" s="1"/>
  <c r="C20"/>
  <c r="E20" s="1"/>
  <c r="F20" s="1"/>
  <c r="I23"/>
  <c r="L23" s="1"/>
  <c r="J24"/>
  <c r="I24"/>
  <c r="J25"/>
  <c r="I25"/>
  <c r="I28"/>
  <c r="L28" s="1"/>
  <c r="I29"/>
  <c r="L29" s="1"/>
  <c r="I27"/>
  <c r="L27" s="1"/>
  <c r="I26"/>
  <c r="L26" s="1"/>
  <c r="I30"/>
  <c r="L30" s="1"/>
  <c r="I31"/>
  <c r="L31" s="1"/>
  <c r="I32"/>
  <c r="J33"/>
  <c r="I33"/>
  <c r="J34"/>
  <c r="I34"/>
  <c r="I35"/>
  <c r="L35" s="1"/>
  <c r="I36"/>
  <c r="L36" s="1"/>
  <c r="L10" l="1"/>
  <c r="L11"/>
  <c r="L24"/>
  <c r="L25"/>
  <c r="L34"/>
  <c r="L32"/>
  <c r="L33"/>
  <c r="I37"/>
  <c r="J38"/>
  <c r="I38"/>
  <c r="I39"/>
  <c r="J40"/>
  <c r="I40"/>
  <c r="I41"/>
  <c r="L41" s="1"/>
  <c r="J42"/>
  <c r="I42"/>
  <c r="C48"/>
  <c r="E48" s="1"/>
  <c r="F48" s="1"/>
  <c r="J43"/>
  <c r="I43"/>
  <c r="I44"/>
  <c r="J51"/>
  <c r="I51"/>
  <c r="J52"/>
  <c r="I52"/>
  <c r="J53"/>
  <c r="I53"/>
  <c r="J54"/>
  <c r="I54"/>
  <c r="J55"/>
  <c r="I55"/>
  <c r="I56"/>
  <c r="L56" s="1"/>
  <c r="I57"/>
  <c r="J59"/>
  <c r="I59"/>
  <c r="J58"/>
  <c r="I58"/>
  <c r="J60"/>
  <c r="I60"/>
  <c r="I61"/>
  <c r="L61" s="1"/>
  <c r="I62"/>
  <c r="L62" s="1"/>
  <c r="I63"/>
  <c r="J64"/>
  <c r="I64"/>
  <c r="I65"/>
  <c r="J66"/>
  <c r="I66"/>
  <c r="J68"/>
  <c r="I67"/>
  <c r="L67" s="1"/>
  <c r="I68"/>
  <c r="L68" s="1"/>
  <c r="I69"/>
  <c r="C79"/>
  <c r="E79" s="1"/>
  <c r="F79" s="1"/>
  <c r="J70"/>
  <c r="I70"/>
  <c r="I71"/>
  <c r="L71" s="1"/>
  <c r="I72"/>
  <c r="L72" s="1"/>
  <c r="I73"/>
  <c r="L73" s="1"/>
  <c r="I74"/>
  <c r="L74" s="1"/>
  <c r="I75"/>
  <c r="L75" s="1"/>
  <c r="I82"/>
  <c r="L82" s="1"/>
  <c r="I83"/>
  <c r="L83" s="1"/>
  <c r="I84"/>
  <c r="L84" s="1"/>
  <c r="I85"/>
  <c r="L85" s="1"/>
  <c r="I86"/>
  <c r="L86" s="1"/>
  <c r="I87"/>
  <c r="L87" s="1"/>
  <c r="I88"/>
  <c r="J89"/>
  <c r="I89"/>
  <c r="J90"/>
  <c r="I90"/>
  <c r="I91"/>
  <c r="J92"/>
  <c r="I92"/>
  <c r="I93"/>
  <c r="J94"/>
  <c r="I94"/>
  <c r="J95"/>
  <c r="I95"/>
  <c r="J96"/>
  <c r="I96"/>
  <c r="I97"/>
  <c r="L97" s="1"/>
  <c r="I98"/>
  <c r="I100"/>
  <c r="L100" s="1"/>
  <c r="I99"/>
  <c r="L99" s="1"/>
  <c r="C104"/>
  <c r="E104" s="1"/>
  <c r="F104" s="1"/>
  <c r="I45" l="1"/>
  <c r="I76"/>
  <c r="L37"/>
  <c r="L38"/>
  <c r="L39"/>
  <c r="L40"/>
  <c r="L43"/>
  <c r="L42"/>
  <c r="L44"/>
  <c r="L51"/>
  <c r="L52"/>
  <c r="L53"/>
  <c r="L54"/>
  <c r="L55"/>
  <c r="L57"/>
  <c r="L59"/>
  <c r="L58"/>
  <c r="L60"/>
  <c r="L63"/>
  <c r="L64"/>
  <c r="L65"/>
  <c r="L66"/>
  <c r="L70"/>
  <c r="L69"/>
  <c r="L88"/>
  <c r="L89"/>
  <c r="L90"/>
  <c r="L91"/>
  <c r="L92"/>
  <c r="L93"/>
  <c r="L94"/>
  <c r="L95"/>
  <c r="L96"/>
  <c r="L98"/>
  <c r="J107"/>
  <c r="I107"/>
  <c r="L45" l="1"/>
  <c r="I101"/>
  <c r="L76"/>
  <c r="L107"/>
  <c r="I108"/>
  <c r="J109"/>
  <c r="I109"/>
  <c r="L101" l="1"/>
  <c r="L108"/>
  <c r="L109"/>
  <c r="J110"/>
  <c r="I110"/>
  <c r="I111"/>
  <c r="L110" l="1"/>
  <c r="L111" l="1"/>
  <c r="L112"/>
  <c r="I114" l="1"/>
  <c r="J113"/>
  <c r="I113"/>
  <c r="L114" l="1"/>
  <c r="L113"/>
  <c r="I115"/>
  <c r="L115" s="1"/>
  <c r="I116" l="1"/>
  <c r="L116" s="1"/>
  <c r="I117" l="1"/>
  <c r="L117" l="1"/>
  <c r="J118"/>
  <c r="I118"/>
  <c r="L118" l="1"/>
  <c r="K119"/>
  <c r="J119"/>
  <c r="I119"/>
  <c r="L119" l="1"/>
  <c r="I121"/>
  <c r="L121" s="1"/>
  <c r="J120"/>
  <c r="I120"/>
  <c r="L120" l="1"/>
  <c r="J122"/>
  <c r="I122"/>
  <c r="L122" l="1"/>
  <c r="I123"/>
  <c r="L123" s="1"/>
  <c r="I124"/>
  <c r="L124" s="1"/>
  <c r="I125" l="1"/>
  <c r="L125" s="1"/>
  <c r="I126" l="1"/>
  <c r="L126" l="1"/>
  <c r="C132"/>
  <c r="J127"/>
  <c r="I127"/>
  <c r="I128"/>
  <c r="I129" l="1"/>
  <c r="L128"/>
  <c r="E132"/>
  <c r="F132" s="1"/>
  <c r="L127"/>
  <c r="I133"/>
  <c r="J134"/>
  <c r="I134"/>
  <c r="L129" l="1"/>
  <c r="L133"/>
  <c r="L134"/>
  <c r="J135"/>
  <c r="I135"/>
  <c r="L135" l="1"/>
  <c r="J136"/>
  <c r="I136"/>
  <c r="L136" l="1"/>
  <c r="I137"/>
  <c r="L137" l="1"/>
  <c r="J138"/>
  <c r="I138"/>
  <c r="L138" l="1"/>
  <c r="J139"/>
  <c r="I139"/>
  <c r="L139" l="1"/>
  <c r="I140"/>
  <c r="L140" s="1"/>
  <c r="I141" l="1"/>
  <c r="L141" s="1"/>
  <c r="I142"/>
  <c r="L142" s="1"/>
  <c r="J143" l="1"/>
  <c r="I143"/>
  <c r="L143" l="1"/>
  <c r="J144"/>
  <c r="I144"/>
  <c r="I145"/>
  <c r="L145" s="1"/>
  <c r="L144" l="1"/>
  <c r="I146"/>
  <c r="L146" s="1"/>
  <c r="I147" l="1"/>
  <c r="L147" s="1"/>
  <c r="I148"/>
  <c r="L148" s="1"/>
  <c r="J149" l="1"/>
  <c r="I149"/>
  <c r="L149" l="1"/>
  <c r="I150"/>
  <c r="L150" s="1"/>
  <c r="J151" l="1"/>
  <c r="I151"/>
  <c r="L151" l="1"/>
  <c r="I152"/>
  <c r="L152" s="1"/>
  <c r="L153" l="1"/>
  <c r="I156" l="1"/>
  <c r="L156" s="1"/>
  <c r="L154"/>
  <c r="I155"/>
  <c r="L155" s="1"/>
  <c r="I157" l="1"/>
  <c r="I159" s="1"/>
  <c r="C162"/>
  <c r="E162" s="1"/>
  <c r="F162" s="1"/>
  <c r="L157" l="1"/>
  <c r="L159" s="1"/>
  <c r="I165"/>
  <c r="L165" l="1"/>
  <c r="J166"/>
  <c r="I166"/>
  <c r="L166" l="1"/>
  <c r="J167" l="1"/>
  <c r="I167"/>
  <c r="L167" l="1"/>
  <c r="J168"/>
  <c r="I168"/>
  <c r="L168" l="1"/>
  <c r="I169"/>
  <c r="I170"/>
  <c r="L170" s="1"/>
  <c r="L169" l="1"/>
  <c r="J172"/>
  <c r="I172"/>
  <c r="I171"/>
  <c r="L171" s="1"/>
  <c r="I191"/>
  <c r="L191" s="1"/>
  <c r="I173"/>
  <c r="L173" s="1"/>
  <c r="I174"/>
  <c r="J175"/>
  <c r="I175"/>
  <c r="I176"/>
  <c r="L176" s="1"/>
  <c r="I177"/>
  <c r="L177" s="1"/>
  <c r="I178"/>
  <c r="L178" s="1"/>
  <c r="I179"/>
  <c r="L179" s="1"/>
  <c r="I180"/>
  <c r="J181"/>
  <c r="I181"/>
  <c r="I182"/>
  <c r="L182" s="1"/>
  <c r="I183"/>
  <c r="J184"/>
  <c r="I184"/>
  <c r="I189"/>
  <c r="J190"/>
  <c r="I190"/>
  <c r="I192"/>
  <c r="L192" s="1"/>
  <c r="I193"/>
  <c r="L193" s="1"/>
  <c r="J194"/>
  <c r="I194"/>
  <c r="I195"/>
  <c r="L195" s="1"/>
  <c r="I196"/>
  <c r="L196" s="1"/>
  <c r="I197"/>
  <c r="L197" s="1"/>
  <c r="J198"/>
  <c r="I198"/>
  <c r="I199"/>
  <c r="I185" l="1"/>
  <c r="L172"/>
  <c r="L174"/>
  <c r="L175"/>
  <c r="L184"/>
  <c r="L180"/>
  <c r="L181"/>
  <c r="L183"/>
  <c r="L189"/>
  <c r="L190"/>
  <c r="L194"/>
  <c r="L198"/>
  <c r="L199"/>
  <c r="J202"/>
  <c r="J200"/>
  <c r="J207"/>
  <c r="J206"/>
  <c r="J212"/>
  <c r="J211"/>
  <c r="J210"/>
  <c r="J222"/>
  <c r="J223"/>
  <c r="J226"/>
  <c r="J228"/>
  <c r="J232"/>
  <c r="J239"/>
  <c r="J238"/>
  <c r="J243"/>
  <c r="I200"/>
  <c r="I201"/>
  <c r="L201" s="1"/>
  <c r="I202"/>
  <c r="I203"/>
  <c r="L203" s="1"/>
  <c r="I204"/>
  <c r="L204" s="1"/>
  <c r="I206"/>
  <c r="I205"/>
  <c r="L205" s="1"/>
  <c r="I207"/>
  <c r="I208"/>
  <c r="I209"/>
  <c r="I210"/>
  <c r="D35" i="2"/>
  <c r="D13"/>
  <c r="I211" i="4"/>
  <c r="I213"/>
  <c r="I212"/>
  <c r="L212" s="1"/>
  <c r="I217"/>
  <c r="L217" s="1"/>
  <c r="I218"/>
  <c r="L218" s="1"/>
  <c r="C248"/>
  <c r="E248" s="1"/>
  <c r="F248" s="1"/>
  <c r="I219"/>
  <c r="L219" s="1"/>
  <c r="I220"/>
  <c r="L220" s="1"/>
  <c r="I221"/>
  <c r="L221" s="1"/>
  <c r="I222"/>
  <c r="L222" s="1"/>
  <c r="I223"/>
  <c r="I224"/>
  <c r="L224" s="1"/>
  <c r="I225"/>
  <c r="L225" s="1"/>
  <c r="I226"/>
  <c r="I227"/>
  <c r="L227" s="1"/>
  <c r="I228"/>
  <c r="I229"/>
  <c r="L229" s="1"/>
  <c r="D34" i="2"/>
  <c r="D33"/>
  <c r="D32"/>
  <c r="J253" i="4"/>
  <c r="I253"/>
  <c r="L207" l="1"/>
  <c r="L185"/>
  <c r="I214"/>
  <c r="L228"/>
  <c r="L210"/>
  <c r="L211"/>
  <c r="L206"/>
  <c r="L202"/>
  <c r="L200"/>
  <c r="L223"/>
  <c r="L226"/>
  <c r="L253"/>
  <c r="I230"/>
  <c r="L214" l="1"/>
  <c r="L230"/>
  <c r="I231"/>
  <c r="L231" s="1"/>
  <c r="I233"/>
  <c r="L233" s="1"/>
  <c r="I232"/>
  <c r="L232" s="1"/>
  <c r="I234" l="1"/>
  <c r="L234" s="1"/>
  <c r="I235"/>
  <c r="L235" s="1"/>
  <c r="I236"/>
  <c r="L236" s="1"/>
  <c r="I237"/>
  <c r="I238"/>
  <c r="I239"/>
  <c r="I240"/>
  <c r="L240" s="1"/>
  <c r="I241"/>
  <c r="L241" s="1"/>
  <c r="I242"/>
  <c r="D12" i="2"/>
  <c r="D11"/>
  <c r="D10"/>
  <c r="I243" i="4"/>
  <c r="I254"/>
  <c r="I255"/>
  <c r="L255" s="1"/>
  <c r="J256"/>
  <c r="I256"/>
  <c r="I259"/>
  <c r="L259" s="1"/>
  <c r="I258"/>
  <c r="J257"/>
  <c r="I257"/>
  <c r="I260"/>
  <c r="I261"/>
  <c r="L261" s="1"/>
  <c r="I262"/>
  <c r="J263"/>
  <c r="I263"/>
  <c r="J264"/>
  <c r="I264"/>
  <c r="J265"/>
  <c r="I266"/>
  <c r="L266" s="1"/>
  <c r="I265"/>
  <c r="L265" s="1"/>
  <c r="I267"/>
  <c r="L267" s="1"/>
  <c r="I268"/>
  <c r="L268" s="1"/>
  <c r="I269"/>
  <c r="L269" s="1"/>
  <c r="J270"/>
  <c r="I270"/>
  <c r="I271"/>
  <c r="L271" s="1"/>
  <c r="I272"/>
  <c r="L272" s="1"/>
  <c r="I273"/>
  <c r="J274"/>
  <c r="I274"/>
  <c r="I275"/>
  <c r="J275"/>
  <c r="I288"/>
  <c r="I287"/>
  <c r="L287" s="1"/>
  <c r="I286"/>
  <c r="I285"/>
  <c r="I284"/>
  <c r="I283"/>
  <c r="I282"/>
  <c r="H307"/>
  <c r="K307" s="1"/>
  <c r="H306"/>
  <c r="J306" s="1"/>
  <c r="H305"/>
  <c r="K305" s="1"/>
  <c r="H304"/>
  <c r="J304" s="1"/>
  <c r="H303"/>
  <c r="K303" s="1"/>
  <c r="H302"/>
  <c r="J302" s="1"/>
  <c r="H301"/>
  <c r="K301" s="1"/>
  <c r="H300"/>
  <c r="J300" s="1"/>
  <c r="H299"/>
  <c r="K299" s="1"/>
  <c r="H298"/>
  <c r="J298" s="1"/>
  <c r="H297"/>
  <c r="K297" s="1"/>
  <c r="H296"/>
  <c r="J296" s="1"/>
  <c r="H295"/>
  <c r="K295" s="1"/>
  <c r="J276"/>
  <c r="I276"/>
  <c r="L282"/>
  <c r="L254" l="1"/>
  <c r="I278"/>
  <c r="I245"/>
  <c r="L256"/>
  <c r="L243"/>
  <c r="L237"/>
  <c r="L238"/>
  <c r="L239"/>
  <c r="L242"/>
  <c r="L257"/>
  <c r="L258"/>
  <c r="L260"/>
  <c r="L262"/>
  <c r="L263"/>
  <c r="L264"/>
  <c r="L270"/>
  <c r="L273"/>
  <c r="L274"/>
  <c r="L275"/>
  <c r="I290"/>
  <c r="L286"/>
  <c r="L288"/>
  <c r="J305"/>
  <c r="J295"/>
  <c r="J299"/>
  <c r="J303"/>
  <c r="J307"/>
  <c r="J297"/>
  <c r="J301"/>
  <c r="K296"/>
  <c r="K298"/>
  <c r="K300"/>
  <c r="K302"/>
  <c r="K304"/>
  <c r="K306"/>
  <c r="L276"/>
  <c r="L245" l="1"/>
  <c r="L278"/>
  <c r="L290"/>
  <c r="J308"/>
  <c r="D8" i="2"/>
  <c r="H7" i="1"/>
  <c r="I7" s="1"/>
  <c r="H6"/>
  <c r="J6" s="1"/>
  <c r="H9"/>
  <c r="J9" s="1"/>
  <c r="H8"/>
  <c r="K8" s="1"/>
  <c r="K6" l="1"/>
  <c r="K7"/>
  <c r="J7"/>
  <c r="J8"/>
  <c r="K9"/>
  <c r="H10"/>
  <c r="J10" s="1"/>
  <c r="H11"/>
  <c r="J11" s="1"/>
  <c r="H12"/>
  <c r="H13"/>
  <c r="I13" s="1"/>
  <c r="J13" s="1"/>
  <c r="H15"/>
  <c r="K15" s="1"/>
  <c r="H14"/>
  <c r="K14" s="1"/>
  <c r="H18"/>
  <c r="J18" s="1"/>
  <c r="H16"/>
  <c r="K16" s="1"/>
  <c r="H19"/>
  <c r="K19" s="1"/>
  <c r="H20"/>
  <c r="J20" s="1"/>
  <c r="H21"/>
  <c r="K21" s="1"/>
  <c r="H22"/>
  <c r="K22" s="1"/>
  <c r="D7" i="2"/>
  <c r="H23" i="1"/>
  <c r="J23" s="1"/>
  <c r="H25"/>
  <c r="J25" s="1"/>
  <c r="H24"/>
  <c r="J24" s="1"/>
  <c r="H27"/>
  <c r="J27" s="1"/>
  <c r="H28"/>
  <c r="J28" s="1"/>
  <c r="H29"/>
  <c r="K29" s="1"/>
  <c r="H30"/>
  <c r="J30" s="1"/>
  <c r="H31"/>
  <c r="K31" s="1"/>
  <c r="H32"/>
  <c r="K32" s="1"/>
  <c r="J22" l="1"/>
  <c r="K10"/>
  <c r="K11"/>
  <c r="J17" s="1"/>
  <c r="J12"/>
  <c r="K12"/>
  <c r="K13"/>
  <c r="J14"/>
  <c r="J15"/>
  <c r="K18"/>
  <c r="J16"/>
  <c r="J19"/>
  <c r="K20"/>
  <c r="J21"/>
  <c r="K23"/>
  <c r="K25"/>
  <c r="K24"/>
  <c r="K27"/>
  <c r="K28"/>
  <c r="J29"/>
  <c r="K30"/>
  <c r="J31"/>
  <c r="J32"/>
  <c r="H33"/>
  <c r="K33" s="1"/>
  <c r="H35"/>
  <c r="K35" s="1"/>
  <c r="H34"/>
  <c r="K34" s="1"/>
  <c r="H36"/>
  <c r="K36" s="1"/>
  <c r="D9" i="2"/>
  <c r="H37" i="1"/>
  <c r="J37" s="1"/>
  <c r="H42"/>
  <c r="J42" s="1"/>
  <c r="H39"/>
  <c r="K39" s="1"/>
  <c r="H40"/>
  <c r="I40" s="1"/>
  <c r="H41"/>
  <c r="J41" s="1"/>
  <c r="H43"/>
  <c r="J43" s="1"/>
  <c r="H44"/>
  <c r="K44" s="1"/>
  <c r="D3" i="2"/>
  <c r="D4"/>
  <c r="D5"/>
  <c r="D6"/>
  <c r="J26" i="1" l="1"/>
  <c r="J33"/>
  <c r="J35"/>
  <c r="J34"/>
  <c r="J36"/>
  <c r="K37"/>
  <c r="J38" s="1"/>
  <c r="K42"/>
  <c r="J39"/>
  <c r="K40"/>
  <c r="J40"/>
  <c r="K41"/>
  <c r="K43"/>
  <c r="J44"/>
  <c r="H46"/>
  <c r="J46" s="1"/>
  <c r="H45"/>
  <c r="K45" s="1"/>
  <c r="H48"/>
  <c r="K48" s="1"/>
  <c r="H49"/>
  <c r="J49" s="1"/>
  <c r="H50"/>
  <c r="J50" s="1"/>
  <c r="H51"/>
  <c r="K51" s="1"/>
  <c r="H52"/>
  <c r="J52" s="1"/>
  <c r="H53"/>
  <c r="J53" s="1"/>
  <c r="H54"/>
  <c r="J54" s="1"/>
  <c r="H125"/>
  <c r="K125" s="1"/>
  <c r="H126"/>
  <c r="K126" s="1"/>
  <c r="H127"/>
  <c r="K127" s="1"/>
  <c r="H128"/>
  <c r="I128" s="1"/>
  <c r="K128" s="1"/>
  <c r="H129"/>
  <c r="J129" s="1"/>
  <c r="H130"/>
  <c r="K130" s="1"/>
  <c r="H131"/>
  <c r="K131" s="1"/>
  <c r="H124"/>
  <c r="J124" s="1"/>
  <c r="H117"/>
  <c r="K117" s="1"/>
  <c r="H118"/>
  <c r="K118" s="1"/>
  <c r="H119"/>
  <c r="J119" s="1"/>
  <c r="H120"/>
  <c r="K120" s="1"/>
  <c r="H121"/>
  <c r="K121" s="1"/>
  <c r="H122"/>
  <c r="K122" s="1"/>
  <c r="H116"/>
  <c r="K116" s="1"/>
  <c r="H101"/>
  <c r="K101" s="1"/>
  <c r="H102"/>
  <c r="K102" s="1"/>
  <c r="H103"/>
  <c r="K103" s="1"/>
  <c r="H104"/>
  <c r="I104" s="1"/>
  <c r="H105"/>
  <c r="J105" s="1"/>
  <c r="H106"/>
  <c r="K106" s="1"/>
  <c r="H107"/>
  <c r="I107" s="1"/>
  <c r="K107" s="1"/>
  <c r="H108"/>
  <c r="K108" s="1"/>
  <c r="H109"/>
  <c r="K109" s="1"/>
  <c r="H110"/>
  <c r="J110" s="1"/>
  <c r="H111"/>
  <c r="K111" s="1"/>
  <c r="H112"/>
  <c r="K112" s="1"/>
  <c r="H113"/>
  <c r="K113" s="1"/>
  <c r="H114"/>
  <c r="J114" s="1"/>
  <c r="H100"/>
  <c r="I100" s="1"/>
  <c r="J100" s="1"/>
  <c r="H85"/>
  <c r="K85" s="1"/>
  <c r="H86"/>
  <c r="H87"/>
  <c r="I87" s="1"/>
  <c r="H88"/>
  <c r="K88" s="1"/>
  <c r="H89"/>
  <c r="J89" s="1"/>
  <c r="H90"/>
  <c r="H91"/>
  <c r="K91" s="1"/>
  <c r="H92"/>
  <c r="K92" s="1"/>
  <c r="H93"/>
  <c r="I93" s="1"/>
  <c r="H94"/>
  <c r="K94" s="1"/>
  <c r="H95"/>
  <c r="I95" s="1"/>
  <c r="K95" s="1"/>
  <c r="H96"/>
  <c r="K96" s="1"/>
  <c r="H97"/>
  <c r="K97" s="1"/>
  <c r="H98"/>
  <c r="K98" s="1"/>
  <c r="H84"/>
  <c r="K84" s="1"/>
  <c r="H74"/>
  <c r="K74" s="1"/>
  <c r="H75"/>
  <c r="K75" s="1"/>
  <c r="H76"/>
  <c r="K76" s="1"/>
  <c r="H77"/>
  <c r="K77" s="1"/>
  <c r="H78"/>
  <c r="K78" s="1"/>
  <c r="H79"/>
  <c r="K79" s="1"/>
  <c r="H80"/>
  <c r="H81"/>
  <c r="K81" s="1"/>
  <c r="H82"/>
  <c r="K82" s="1"/>
  <c r="H73"/>
  <c r="K73" s="1"/>
  <c r="H62"/>
  <c r="K62" s="1"/>
  <c r="H63"/>
  <c r="J63" s="1"/>
  <c r="H64"/>
  <c r="K64" s="1"/>
  <c r="H65"/>
  <c r="K65" s="1"/>
  <c r="H66"/>
  <c r="K66" s="1"/>
  <c r="H67"/>
  <c r="J67" s="1"/>
  <c r="H68"/>
  <c r="K68" s="1"/>
  <c r="H69"/>
  <c r="K69" s="1"/>
  <c r="H70"/>
  <c r="I70" s="1"/>
  <c r="H71"/>
  <c r="J71" s="1"/>
  <c r="H61"/>
  <c r="K61" s="1"/>
  <c r="H56"/>
  <c r="I56" s="1"/>
  <c r="J56" s="1"/>
  <c r="H57"/>
  <c r="K57" s="1"/>
  <c r="H58"/>
  <c r="K58" s="1"/>
  <c r="H59"/>
  <c r="K59" s="1"/>
  <c r="H55"/>
  <c r="K55" s="1"/>
  <c r="J127" l="1"/>
  <c r="J85"/>
  <c r="K114"/>
  <c r="J55"/>
  <c r="K71"/>
  <c r="J122"/>
  <c r="J59"/>
  <c r="K67"/>
  <c r="K110"/>
  <c r="J118"/>
  <c r="K63"/>
  <c r="K89"/>
  <c r="K129"/>
  <c r="K119"/>
  <c r="J45"/>
  <c r="K46"/>
  <c r="J47" s="1"/>
  <c r="J93"/>
  <c r="K93"/>
  <c r="K104"/>
  <c r="J104"/>
  <c r="J76"/>
  <c r="J98"/>
  <c r="J109"/>
  <c r="J113"/>
  <c r="K105"/>
  <c r="I86"/>
  <c r="K86" s="1"/>
  <c r="J62"/>
  <c r="J66"/>
  <c r="J70"/>
  <c r="J75"/>
  <c r="J79"/>
  <c r="J84"/>
  <c r="J88"/>
  <c r="J92"/>
  <c r="J97"/>
  <c r="J103"/>
  <c r="J108"/>
  <c r="J112"/>
  <c r="J117"/>
  <c r="J121"/>
  <c r="J126"/>
  <c r="J131"/>
  <c r="K70"/>
  <c r="I80"/>
  <c r="K80" s="1"/>
  <c r="J61"/>
  <c r="J65"/>
  <c r="J69"/>
  <c r="J74"/>
  <c r="J78"/>
  <c r="J82"/>
  <c r="J87"/>
  <c r="J91"/>
  <c r="J96"/>
  <c r="J102"/>
  <c r="J106"/>
  <c r="J111"/>
  <c r="J116"/>
  <c r="J120"/>
  <c r="J125"/>
  <c r="J130"/>
  <c r="K87"/>
  <c r="I90"/>
  <c r="K90" s="1"/>
  <c r="K124"/>
  <c r="J57"/>
  <c r="J64"/>
  <c r="J68"/>
  <c r="J73"/>
  <c r="J77"/>
  <c r="J81"/>
  <c r="J86"/>
  <c r="J94"/>
  <c r="J101"/>
  <c r="J48"/>
  <c r="K49"/>
  <c r="K50"/>
  <c r="J51"/>
  <c r="K52"/>
  <c r="K53"/>
  <c r="K54"/>
  <c r="J128"/>
  <c r="J107"/>
  <c r="K100"/>
  <c r="J95"/>
  <c r="K56"/>
  <c r="J58"/>
  <c r="J60" l="1"/>
  <c r="J80"/>
  <c r="J90"/>
  <c r="J72"/>
  <c r="J83"/>
  <c r="J99"/>
  <c r="J115"/>
  <c r="J123"/>
  <c r="J132"/>
</calcChain>
</file>

<file path=xl/sharedStrings.xml><?xml version="1.0" encoding="utf-8"?>
<sst xmlns="http://schemas.openxmlformats.org/spreadsheetml/2006/main" count="1027" uniqueCount="546">
  <si>
    <t>INVESTMENT AMOUNT</t>
  </si>
  <si>
    <t>DATE</t>
  </si>
  <si>
    <t>SCRIP</t>
  </si>
  <si>
    <t>QTY</t>
  </si>
  <si>
    <t>RECO</t>
  </si>
  <si>
    <t>RATE</t>
  </si>
  <si>
    <t>TGT1</t>
  </si>
  <si>
    <t>TGT2</t>
  </si>
  <si>
    <t>PROFIT / LOSS</t>
  </si>
  <si>
    <t>NET POINTS</t>
  </si>
  <si>
    <t>NET P &amp; L</t>
  </si>
  <si>
    <t>HDFC 2000 CE</t>
  </si>
  <si>
    <t>LONG</t>
  </si>
  <si>
    <t>HDFCBANK 2140 CE</t>
  </si>
  <si>
    <t>HINDZINC 290 CE</t>
  </si>
  <si>
    <t>L&amp;TFH 180 CE</t>
  </si>
  <si>
    <t>UPL 640 PE</t>
  </si>
  <si>
    <t>MOTHERSUMI 330 CE</t>
  </si>
  <si>
    <t>POWERGRID 180 CE</t>
  </si>
  <si>
    <t>HEXAWARE 510 CE</t>
  </si>
  <si>
    <t>TCS 2000 CE</t>
  </si>
  <si>
    <t>SBIN 270 CE</t>
  </si>
  <si>
    <t>REC 100 CE</t>
  </si>
  <si>
    <t>HEXAWARE 500 CE</t>
  </si>
  <si>
    <t>MINDTREE  1020 CE</t>
  </si>
  <si>
    <t>HUL 1700 CE</t>
  </si>
  <si>
    <t>TECHM 660 CE</t>
  </si>
  <si>
    <t>ADANIPORTS 350 PE</t>
  </si>
  <si>
    <t>PFC 80 CE</t>
  </si>
  <si>
    <t>BIOCON 640CE</t>
  </si>
  <si>
    <t>LT 1280 PE</t>
  </si>
  <si>
    <t>HCL 880 PE</t>
  </si>
  <si>
    <t>MNM 920 CE</t>
  </si>
  <si>
    <t>INFY 1240 PE</t>
  </si>
  <si>
    <t>TECHM 700 CE</t>
  </si>
  <si>
    <t>ANDHRABANK 35 PE</t>
  </si>
  <si>
    <t>BPCL 400 CE</t>
  </si>
  <si>
    <t>ITC 270 PE</t>
  </si>
  <si>
    <t>TVSMOTOR 560 CE</t>
  </si>
  <si>
    <t>BPCL 380 CE</t>
  </si>
  <si>
    <t>CIPLA 520 PE</t>
  </si>
  <si>
    <t>ASHOKLEY 150 CE</t>
  </si>
  <si>
    <t>ASHOKLEY 140 CE</t>
  </si>
  <si>
    <t>RELINFRA 380 PE</t>
  </si>
  <si>
    <t>DISHTV 70 PE</t>
  </si>
  <si>
    <t>GAIL 340 CE</t>
  </si>
  <si>
    <t>YESBANK 360 CE</t>
  </si>
  <si>
    <t>JSWSTEEL 330 PE</t>
  </si>
  <si>
    <t>APOLLOTYRE 300 CE</t>
  </si>
  <si>
    <t>TATAGLOBAL 280 CE</t>
  </si>
  <si>
    <t>LIC 530 CE</t>
  </si>
  <si>
    <t>CGPOWER 85 CE</t>
  </si>
  <si>
    <t>PFC 90 CE</t>
  </si>
  <si>
    <t>YESBANK 330 CE</t>
  </si>
  <si>
    <t>HDFCBANK 1940 CE</t>
  </si>
  <si>
    <t>HINDALCO 260 CE</t>
  </si>
  <si>
    <t>TATACHEM 740 CE</t>
  </si>
  <si>
    <t>RELINACE 960 CE</t>
  </si>
  <si>
    <t>KOTAKBANK 1160 CE</t>
  </si>
  <si>
    <t>DIVIS 1100 PE</t>
  </si>
  <si>
    <t>MNM 770 PE</t>
  </si>
  <si>
    <t>ASHOKLEY 145 CE</t>
  </si>
  <si>
    <t>JSPL 250 CE</t>
  </si>
  <si>
    <t>ASHOKLEY 140 PE</t>
  </si>
  <si>
    <t>ADANIENT 165 CE</t>
  </si>
  <si>
    <t>GAIL 330 CE</t>
  </si>
  <si>
    <t>TATAMOTORS 340 CE</t>
  </si>
  <si>
    <t>INFY 1140 PE</t>
  </si>
  <si>
    <t>PCJ 340 CE</t>
  </si>
  <si>
    <t>BANKINDIA 100 CE</t>
  </si>
  <si>
    <t>BANKBARODA 130 PE</t>
  </si>
  <si>
    <t>INDIANB 320 PE</t>
  </si>
  <si>
    <t>RELINFRA 480 CE</t>
  </si>
  <si>
    <t>CASTROL 200 CE</t>
  </si>
  <si>
    <t>POWERGRID 200 CE</t>
  </si>
  <si>
    <t>REC 140 CE</t>
  </si>
  <si>
    <t>TATASTEEL 640 PE</t>
  </si>
  <si>
    <t>RELINFRA 440 PE</t>
  </si>
  <si>
    <t>KOTAKBANK 1060 CE</t>
  </si>
  <si>
    <t>ARVIND 400 PE</t>
  </si>
  <si>
    <t>TOTAL PROFIT</t>
  </si>
  <si>
    <t>RETURN ON INVESTMENT</t>
  </si>
  <si>
    <t>MONTH</t>
  </si>
  <si>
    <t xml:space="preserve">INVESTMENT </t>
  </si>
  <si>
    <t>PROFIT</t>
  </si>
  <si>
    <t>PERCENTAGE</t>
  </si>
  <si>
    <t>June</t>
  </si>
  <si>
    <t>July</t>
  </si>
  <si>
    <t>August</t>
  </si>
  <si>
    <t>2,00,000+</t>
  </si>
  <si>
    <t>PRODUCT : HNI OPTION</t>
  </si>
  <si>
    <t>NMDC 100 PE</t>
  </si>
  <si>
    <t>JSPL 210 CE</t>
  </si>
  <si>
    <t>PVR 1350 CE</t>
  </si>
  <si>
    <t>ONGC 180 CE</t>
  </si>
  <si>
    <t>BIOCON 620 CE</t>
  </si>
  <si>
    <t>TCS 2100 CE</t>
  </si>
  <si>
    <t>WIPRO 300 CE</t>
  </si>
  <si>
    <t>GSFC 115 PE</t>
  </si>
  <si>
    <t>ITC 320 CE</t>
  </si>
  <si>
    <t>September</t>
  </si>
  <si>
    <t>POWERGRID 190 PE</t>
  </si>
  <si>
    <t>CANBK 270 CE</t>
  </si>
  <si>
    <t>MNM 980 CE</t>
  </si>
  <si>
    <t>LT 1300 PE</t>
  </si>
  <si>
    <t>TCS 2150 PE</t>
  </si>
  <si>
    <t>AXISBANK 640 CE</t>
  </si>
  <si>
    <t>SAIL 65 PE</t>
  </si>
  <si>
    <t>October</t>
  </si>
  <si>
    <t>HPCL 165 PE</t>
  </si>
  <si>
    <t>WIPRO 330 CE</t>
  </si>
  <si>
    <t>YESBANK 220 PE</t>
  </si>
  <si>
    <t>NCC 70 CE</t>
  </si>
  <si>
    <t>NTPC 160 PE</t>
  </si>
  <si>
    <t>SUNPHARMA 550 PE</t>
  </si>
  <si>
    <t>DISHTV 50 CE</t>
  </si>
  <si>
    <t>ASHOKLEY 120 CE</t>
  </si>
  <si>
    <t>ICICIBANK 340 PE</t>
  </si>
  <si>
    <t>DISH 50 CE</t>
  </si>
  <si>
    <t>M&amp;M 780 PE</t>
  </si>
  <si>
    <t>TATASTEEL 550 PE</t>
  </si>
  <si>
    <t>VEDL 210 CE</t>
  </si>
  <si>
    <t>November</t>
  </si>
  <si>
    <t>TECHM 740 CE</t>
  </si>
  <si>
    <t>HPCL 250 CE</t>
  </si>
  <si>
    <t>DIVIS 1500 PE</t>
  </si>
  <si>
    <t>TATAMTRDVR 100 CE</t>
  </si>
  <si>
    <t>HAVELLS 700 CE</t>
  </si>
  <si>
    <t>ZEEL 480 PE</t>
  </si>
  <si>
    <t>BPCL 320 PE</t>
  </si>
  <si>
    <t>PIDILITE 1100 PE</t>
  </si>
  <si>
    <t>BANKINDIA 80 CE</t>
  </si>
  <si>
    <t>SUNTV 580 CE</t>
  </si>
  <si>
    <t>CADILA 340 PE</t>
  </si>
  <si>
    <t>INDIANB 240 CE</t>
  </si>
  <si>
    <t>IOC 130 PE</t>
  </si>
  <si>
    <t>KOTAK 1260 CE</t>
  </si>
  <si>
    <t>December</t>
  </si>
  <si>
    <t>AXISBANK 600 PE</t>
  </si>
  <si>
    <t>ICICI 350 PE</t>
  </si>
  <si>
    <t>ARVIND 100 CE</t>
  </si>
  <si>
    <t>UNION 100 CE</t>
  </si>
  <si>
    <t>INFY 650 PE</t>
  </si>
  <si>
    <t>IBUL 800 PE</t>
  </si>
  <si>
    <t>FEDERALBNK 95 CE</t>
  </si>
  <si>
    <t>ALBK 65 CE</t>
  </si>
  <si>
    <t>UNIONBANK 90 PE</t>
  </si>
  <si>
    <t>HDFCBANK 1980 PE</t>
  </si>
  <si>
    <t>ICICIPRULI 300 PE</t>
  </si>
  <si>
    <t>LNTFH 120 PE</t>
  </si>
  <si>
    <t>APOLLOTYRE 200 PE</t>
  </si>
  <si>
    <t>PNB 65 PE</t>
  </si>
  <si>
    <t>UJJIVAN 280 CE</t>
  </si>
  <si>
    <t>SCRIP NAME</t>
  </si>
  <si>
    <t>POSITION</t>
  </si>
  <si>
    <t>QUANTITY</t>
  </si>
  <si>
    <t>RECOMMENDED RATE</t>
  </si>
  <si>
    <t>TARGETS</t>
  </si>
  <si>
    <t>PROFITS</t>
  </si>
  <si>
    <t>PROFIT &amp; LOSS</t>
  </si>
  <si>
    <t>TGT 1</t>
  </si>
  <si>
    <t>TGT 2</t>
  </si>
  <si>
    <t>TGT 3</t>
  </si>
  <si>
    <t>AMOUNT 1</t>
  </si>
  <si>
    <t>AMOUNT 2</t>
  </si>
  <si>
    <t>AMOUNT 3</t>
  </si>
  <si>
    <t>(In Rupees)</t>
  </si>
  <si>
    <t xml:space="preserve">Investment </t>
  </si>
  <si>
    <t xml:space="preserve">HAVELLS-700 CALL OPTION </t>
  </si>
  <si>
    <t xml:space="preserve">UPL-840 CALL OPTION </t>
  </si>
  <si>
    <t xml:space="preserve">SUNTV-580 CALL OPTION </t>
  </si>
  <si>
    <t>Shares quatity as per 4 lots which availables on Futures &amp; Option</t>
  </si>
  <si>
    <r>
      <t xml:space="preserve">                         </t>
    </r>
    <r>
      <rPr>
        <b/>
        <sz val="24"/>
        <color theme="3" tint="-0.249977111117893"/>
        <rFont val="Times New Roman"/>
        <family val="1"/>
      </rPr>
      <t>HNI OPTION TRACKSHEET</t>
    </r>
  </si>
  <si>
    <t>SUNTV-600CALL OPTION</t>
  </si>
  <si>
    <t xml:space="preserve">JISLJALEQS-60 CALL OPTION </t>
  </si>
  <si>
    <t>28 FEB 2019</t>
  </si>
  <si>
    <t xml:space="preserve">27 FEB 2019 </t>
  </si>
  <si>
    <t xml:space="preserve">26 FEB 2019 </t>
  </si>
  <si>
    <t>1ST TGT PROFIT</t>
  </si>
  <si>
    <t xml:space="preserve">BAJFINANCE-2700 CALL OPTION </t>
  </si>
  <si>
    <t xml:space="preserve">CANBK-250 CALL OPTION </t>
  </si>
  <si>
    <t xml:space="preserve">ACC 1560 CALL OPTION </t>
  </si>
  <si>
    <t xml:space="preserve">L&amp;TFH-140 CALL OPTION </t>
  </si>
  <si>
    <t xml:space="preserve">INDINDIACEM-95 CALL OPTION </t>
  </si>
  <si>
    <t xml:space="preserve">JSWSTEEL-290 CALL OPTION </t>
  </si>
  <si>
    <t xml:space="preserve">AXISBANK-740 CALL OPTION </t>
  </si>
  <si>
    <t xml:space="preserve">HINDALCO-205 CALL OPTION </t>
  </si>
  <si>
    <t xml:space="preserve">UNIONBANK-85 CALL OPTION </t>
  </si>
  <si>
    <t>IDFCFIRSTB-52 CALL OPTION</t>
  </si>
  <si>
    <t xml:space="preserve">PVR-1700 CALL OPTION </t>
  </si>
  <si>
    <t xml:space="preserve">NCC-105 CALL OPTION </t>
  </si>
  <si>
    <t xml:space="preserve">RAYMOND-820 CALL OPTION </t>
  </si>
  <si>
    <t xml:space="preserve">JISLJALEQS 60 CALL OPTION </t>
  </si>
  <si>
    <t xml:space="preserve">PFC-120 CALL OPTION </t>
  </si>
  <si>
    <t xml:space="preserve">GRASIM-820 CALL OPTION </t>
  </si>
  <si>
    <t xml:space="preserve">ORIENTBANK-105 CALL OPTION </t>
  </si>
  <si>
    <t xml:space="preserve">CANBK-270 CALL OPTION </t>
  </si>
  <si>
    <t xml:space="preserve">IDFCFIRSTB-52 CALL OPTION </t>
  </si>
  <si>
    <t xml:space="preserve">PNB-90 CALL OPTION </t>
  </si>
  <si>
    <t xml:space="preserve">UNIONBANK-95 CALL OPTION </t>
  </si>
  <si>
    <t xml:space="preserve">INDIACEM-110 CALL OPTION </t>
  </si>
  <si>
    <t>up to 200000+limit</t>
  </si>
  <si>
    <t xml:space="preserve">JUBLFOOD-1500 CALL OPTION </t>
  </si>
  <si>
    <t xml:space="preserve">January </t>
  </si>
  <si>
    <t>February</t>
  </si>
  <si>
    <t>March</t>
  </si>
  <si>
    <t xml:space="preserve">TATACOMM-620 CALL OPTION </t>
  </si>
  <si>
    <t xml:space="preserve">BEML-1020 CALL OPTION </t>
  </si>
  <si>
    <t xml:space="preserve">SRF-2500 CALL OPTION </t>
  </si>
  <si>
    <t xml:space="preserve">STAR-480 CALL OPTION </t>
  </si>
  <si>
    <t xml:space="preserve">BAJFINANCE-3100 CALL OPTION </t>
  </si>
  <si>
    <t xml:space="preserve">INFY-760 CALL OPTION </t>
  </si>
  <si>
    <t xml:space="preserve">KOTAKBANK-1340 CALL OPTION </t>
  </si>
  <si>
    <t xml:space="preserve">ADANIPORTS-370 PUT OPTION </t>
  </si>
  <si>
    <t xml:space="preserve">YESBANK-270 CALL OPTION </t>
  </si>
  <si>
    <t xml:space="preserve">10 APR 2019 </t>
  </si>
  <si>
    <t xml:space="preserve">KOTAKBANK-1360 CALL OPTION </t>
  </si>
  <si>
    <t xml:space="preserve">IDFC-48 CALL OPTION </t>
  </si>
  <si>
    <t xml:space="preserve">11 APR 2019 </t>
  </si>
  <si>
    <t xml:space="preserve">ASHOKLEY-95 CALL OPTION </t>
  </si>
  <si>
    <t xml:space="preserve">12 APR 2019 </t>
  </si>
  <si>
    <t>JISLJALEQS-60 CALL OPTION</t>
  </si>
  <si>
    <t xml:space="preserve">RECLTD-155 CALL OPTION </t>
  </si>
  <si>
    <t>ACCURACY</t>
  </si>
  <si>
    <t xml:space="preserve">INDIGO-1460 CALL OPTION </t>
  </si>
  <si>
    <t xml:space="preserve">15 APR 2019 </t>
  </si>
  <si>
    <t xml:space="preserve">16 APR 2019 </t>
  </si>
  <si>
    <t xml:space="preserve">SRTRANSFIN-1240 CALL OPTION </t>
  </si>
  <si>
    <t xml:space="preserve">INDUSINDBK-1780 CALL OPTION </t>
  </si>
  <si>
    <t xml:space="preserve">18 APR 2019 </t>
  </si>
  <si>
    <t xml:space="preserve">TECHM-800 CALL OPTION </t>
  </si>
  <si>
    <t xml:space="preserve">DCBBANK-210 CALL OPTION </t>
  </si>
  <si>
    <t xml:space="preserve">22 APR 2019 </t>
  </si>
  <si>
    <t xml:space="preserve">23 APR 2019 </t>
  </si>
  <si>
    <t xml:space="preserve">JETAIRWAYS-160 CALL OPTION </t>
  </si>
  <si>
    <t xml:space="preserve">HAVELLS-750 CALL OPTION </t>
  </si>
  <si>
    <t xml:space="preserve">24 APR 2019 </t>
  </si>
  <si>
    <t xml:space="preserve">25 APR 2019 </t>
  </si>
  <si>
    <t xml:space="preserve">SUNTV-600 CALL OPTION </t>
  </si>
  <si>
    <t xml:space="preserve">26 APR 2019 </t>
  </si>
  <si>
    <t xml:space="preserve">SAIL-58 CALL OPTION </t>
  </si>
  <si>
    <t xml:space="preserve">CANBK-275 CALL OPTION </t>
  </si>
  <si>
    <t>TOTAL CALLS</t>
  </si>
  <si>
    <t>COST TO COST</t>
  </si>
  <si>
    <t>ACTUAL CALLS</t>
  </si>
  <si>
    <t xml:space="preserve">SL </t>
  </si>
  <si>
    <t>PROFITABLE CALLS</t>
  </si>
  <si>
    <t xml:space="preserve">30 APR 2019 </t>
  </si>
  <si>
    <t xml:space="preserve">INDIGO-1540 CALL OPTION </t>
  </si>
  <si>
    <t xml:space="preserve">TATASTEEL-560 CALL OPTION </t>
  </si>
  <si>
    <t>27</t>
  </si>
  <si>
    <t xml:space="preserve">2 MAY 2019 </t>
  </si>
  <si>
    <t xml:space="preserve">KOTAKBANK-1420 CALL OPTION </t>
  </si>
  <si>
    <t>JSWSTEEL-310 CALL OPTION</t>
  </si>
  <si>
    <t xml:space="preserve">FEDERALBNK-97.50 CALL OPTION </t>
  </si>
  <si>
    <t xml:space="preserve">3 MAY 2019 </t>
  </si>
  <si>
    <t>April</t>
  </si>
  <si>
    <t xml:space="preserve">HINDPETRO-290 CALL OPTION </t>
  </si>
  <si>
    <t xml:space="preserve">6 MAY 2019 </t>
  </si>
  <si>
    <t xml:space="preserve">7 MAY 2019 </t>
  </si>
  <si>
    <t xml:space="preserve">POWERGRID-195 CALL OPTION </t>
  </si>
  <si>
    <t xml:space="preserve">8 MAY 2019 </t>
  </si>
  <si>
    <t xml:space="preserve">DLF 160 PUT OPTION </t>
  </si>
  <si>
    <t xml:space="preserve">13 MAY 2019 </t>
  </si>
  <si>
    <t xml:space="preserve">AUROPHARMA-740 PUT OPTION </t>
  </si>
  <si>
    <t xml:space="preserve">14 MAY 2019 </t>
  </si>
  <si>
    <t xml:space="preserve">FEDERALBNK-100 CALL OPTION </t>
  </si>
  <si>
    <t xml:space="preserve">SBIN-300 CALL OPTION </t>
  </si>
  <si>
    <t xml:space="preserve">KOTAKBANK-1400 CALL OPTION </t>
  </si>
  <si>
    <t xml:space="preserve">15 MAY 2019 </t>
  </si>
  <si>
    <t xml:space="preserve">ESCORTS-540 PUT OPTION </t>
  </si>
  <si>
    <t xml:space="preserve">17 MAY 2019 </t>
  </si>
  <si>
    <t xml:space="preserve">16 MAY 2019 </t>
  </si>
  <si>
    <t xml:space="preserve">ACC-1600 CALL OPTION </t>
  </si>
  <si>
    <t xml:space="preserve">20 MAY 2019 </t>
  </si>
  <si>
    <t xml:space="preserve">HINDALCO-200 CALL OPTION </t>
  </si>
  <si>
    <t xml:space="preserve">SUNTV-560 CALL OPTION </t>
  </si>
  <si>
    <t xml:space="preserve">21 MAY 2019 </t>
  </si>
  <si>
    <t xml:space="preserve">BANKBARODA-130 CALL OPTION </t>
  </si>
  <si>
    <t xml:space="preserve">22 MAY 2019 </t>
  </si>
  <si>
    <t xml:space="preserve">ORIENTBANK-100 CALL OPTION </t>
  </si>
  <si>
    <t xml:space="preserve">LT-1460 CALL OPTION </t>
  </si>
  <si>
    <t xml:space="preserve">RELIANCE-1360 CALL OPTION </t>
  </si>
  <si>
    <t xml:space="preserve">24 MAY 2019 </t>
  </si>
  <si>
    <t xml:space="preserve">BIOCON-520 CALL OPTION </t>
  </si>
  <si>
    <t xml:space="preserve">UBL-1400 CALL OPTION </t>
  </si>
  <si>
    <t xml:space="preserve">KOTAKBANK-1520 CALL OPTION </t>
  </si>
  <si>
    <t xml:space="preserve">27 MAY 2019 </t>
  </si>
  <si>
    <t xml:space="preserve">28 MAY 2019 </t>
  </si>
  <si>
    <t xml:space="preserve">PETRONET-250 CALL OPTION </t>
  </si>
  <si>
    <t>L&amp;TFH-130CALL OPTION (27JUN19</t>
  </si>
  <si>
    <t xml:space="preserve">29 MAY 2019 </t>
  </si>
  <si>
    <t xml:space="preserve">30 MAY 2019 </t>
  </si>
  <si>
    <t xml:space="preserve">JUSTDIAL-720 CALL OPTION </t>
  </si>
  <si>
    <t xml:space="preserve">31 MAY 2019 </t>
  </si>
  <si>
    <t xml:space="preserve">CANFINHOME-370 CALL OPTION </t>
  </si>
  <si>
    <t xml:space="preserve">03 JUN 2019 </t>
  </si>
  <si>
    <t xml:space="preserve">IBULHSGFIN-800 CALL OPTION </t>
  </si>
  <si>
    <t xml:space="preserve">4 JUN 2019 </t>
  </si>
  <si>
    <t xml:space="preserve">ASHOKLEY-90 CALL OPTION </t>
  </si>
  <si>
    <t xml:space="preserve">6 JUN 2019 </t>
  </si>
  <si>
    <t xml:space="preserve">RECLTD-150 CALL OPTION </t>
  </si>
  <si>
    <t xml:space="preserve">WIPRO-290 CALL OPTION </t>
  </si>
  <si>
    <t xml:space="preserve">7 JUN 2019 </t>
  </si>
  <si>
    <t xml:space="preserve">10 JUN 2019 </t>
  </si>
  <si>
    <t xml:space="preserve">UPL-1010 CALL OPTION </t>
  </si>
  <si>
    <t xml:space="preserve">11 JUN 2019 </t>
  </si>
  <si>
    <t xml:space="preserve">MUTHOOTFIN-650 CALL OPTION </t>
  </si>
  <si>
    <t xml:space="preserve">12 JUN 2019 </t>
  </si>
  <si>
    <t xml:space="preserve">13 JUN 2019 </t>
  </si>
  <si>
    <t xml:space="preserve">JUBLFOOD-1300 PUT OPTION </t>
  </si>
  <si>
    <t xml:space="preserve">PFC-130 CALL OPTION </t>
  </si>
  <si>
    <t xml:space="preserve">14 JUN 2019 </t>
  </si>
  <si>
    <t xml:space="preserve">17 JUN 2019 </t>
  </si>
  <si>
    <t xml:space="preserve">18 JUN 2019 </t>
  </si>
  <si>
    <t xml:space="preserve">19 JUN 2019 </t>
  </si>
  <si>
    <t xml:space="preserve">NCC 100 CALL OPTION </t>
  </si>
  <si>
    <t xml:space="preserve">20 JUN 2019 </t>
  </si>
  <si>
    <t xml:space="preserve">SRTRANSFIN-1080 CALL OPTION </t>
  </si>
  <si>
    <t xml:space="preserve">NBCC-57.5 CALL OPTION </t>
  </si>
  <si>
    <t xml:space="preserve">24 JUN 2019 </t>
  </si>
  <si>
    <t xml:space="preserve">VOLTAS-630 CALL OPTION </t>
  </si>
  <si>
    <t xml:space="preserve">21 JUN 2019 </t>
  </si>
  <si>
    <t xml:space="preserve">UNIONBANK-75 CALL OPTION </t>
  </si>
  <si>
    <t xml:space="preserve">25 JUN 2019 </t>
  </si>
  <si>
    <t xml:space="preserve">INDIACEM-95 CALL OPTION </t>
  </si>
  <si>
    <t xml:space="preserve">26 JUN 2019 </t>
  </si>
  <si>
    <t xml:space="preserve">VOLTAS-640 CALL OPTION </t>
  </si>
  <si>
    <t xml:space="preserve">27 JUN 2019 </t>
  </si>
  <si>
    <t xml:space="preserve">MANAPPURAM-140 CALL OPTION </t>
  </si>
  <si>
    <t xml:space="preserve">28 JUN 2019 </t>
  </si>
  <si>
    <t xml:space="preserve">DLF-190 CALL OPTION </t>
  </si>
  <si>
    <t>20</t>
  </si>
  <si>
    <t xml:space="preserve">1 JUL 2019 </t>
  </si>
  <si>
    <t xml:space="preserve">ICICIBANK-440 CAL OPTION </t>
  </si>
  <si>
    <t xml:space="preserve">2 JUL 2019 </t>
  </si>
  <si>
    <t xml:space="preserve">GRASIM-930 CALL OPTION </t>
  </si>
  <si>
    <t xml:space="preserve">HINDALCO-215 CALL OPTION </t>
  </si>
  <si>
    <t xml:space="preserve">3 JUL 2019 </t>
  </si>
  <si>
    <t xml:space="preserve">SBIN-360 CALL OPTION </t>
  </si>
  <si>
    <t xml:space="preserve">4 JUL 2019 </t>
  </si>
  <si>
    <t xml:space="preserve">ESCORTS-580 CALL OPTION </t>
  </si>
  <si>
    <t xml:space="preserve">5 JUL 2019 </t>
  </si>
  <si>
    <t xml:space="preserve">ASIANPAINT-1380 CALL OPTION </t>
  </si>
  <si>
    <t xml:space="preserve">8 JUL 2019 </t>
  </si>
  <si>
    <t xml:space="preserve">SAIL-48PUT OPTION </t>
  </si>
  <si>
    <t xml:space="preserve">9 JUL 2019 </t>
  </si>
  <si>
    <t xml:space="preserve">TATASTEEL-460 PUT OPTION </t>
  </si>
  <si>
    <t xml:space="preserve">10 JUL 2019 </t>
  </si>
  <si>
    <t xml:space="preserve">JSWSTEEL-260 PUT OPTION </t>
  </si>
  <si>
    <t xml:space="preserve">PEL-2000 CALL OPTION </t>
  </si>
  <si>
    <t xml:space="preserve">11 JUL 2019 </t>
  </si>
  <si>
    <t xml:space="preserve">12 JUL 2019 </t>
  </si>
  <si>
    <t xml:space="preserve">15 JUL 2019 </t>
  </si>
  <si>
    <t xml:space="preserve">APOLLOHOSP-1400 CALL OPTION </t>
  </si>
  <si>
    <t xml:space="preserve">16 JUL 2019 </t>
  </si>
  <si>
    <t xml:space="preserve">INDIGO-1420 CALL OPTION </t>
  </si>
  <si>
    <t xml:space="preserve">ZEEL-350 CALL OPTION </t>
  </si>
  <si>
    <t xml:space="preserve">KOTAKBANK-1540 CALL OPTION </t>
  </si>
  <si>
    <t xml:space="preserve">18 JUL 2019 </t>
  </si>
  <si>
    <t xml:space="preserve">19 JUL 2019 </t>
  </si>
  <si>
    <t xml:space="preserve">INDUSINDBK-1450 PUT OPTION </t>
  </si>
  <si>
    <t xml:space="preserve">22 JUL 2019 </t>
  </si>
  <si>
    <t xml:space="preserve">INDIGO-1500 CALL OPTION </t>
  </si>
  <si>
    <t xml:space="preserve">23 JUL 2019 </t>
  </si>
  <si>
    <t xml:space="preserve">ASIANPAINT-1400 CALL OPTION </t>
  </si>
  <si>
    <t xml:space="preserve">PFC-120 PUT OPTION </t>
  </si>
  <si>
    <t xml:space="preserve">24 JUL 2019 </t>
  </si>
  <si>
    <t xml:space="preserve">ASIANPAINT-1500 CALL OPTION </t>
  </si>
  <si>
    <t xml:space="preserve">25 JUL 2019 </t>
  </si>
  <si>
    <t xml:space="preserve">26 JUL 2019 </t>
  </si>
  <si>
    <t xml:space="preserve">29 JUL 2019 </t>
  </si>
  <si>
    <t xml:space="preserve">INDUSINDBK-1400 CALL OPTION </t>
  </si>
  <si>
    <t xml:space="preserve">30 JUL 2019 </t>
  </si>
  <si>
    <t xml:space="preserve">BAJFINANCE-3300 CALL OPTION </t>
  </si>
  <si>
    <t xml:space="preserve">31 JUL 2019 </t>
  </si>
  <si>
    <t xml:space="preserve">HINDUNILVR-1740 CALL OPTION </t>
  </si>
  <si>
    <t xml:space="preserve">1 AUG 2019 </t>
  </si>
  <si>
    <t xml:space="preserve">POWERGRID 215 CALL OPTION </t>
  </si>
  <si>
    <t xml:space="preserve">ASIANPAINT-1520 CALL OPTION </t>
  </si>
  <si>
    <t>25</t>
  </si>
  <si>
    <t xml:space="preserve">5 AUG 2019 </t>
  </si>
  <si>
    <t xml:space="preserve">2 AUG 2019 </t>
  </si>
  <si>
    <t xml:space="preserve">TATAGLOBAL-270 CALL OPTION </t>
  </si>
  <si>
    <t xml:space="preserve">L&amp;TFH-100 CALL OPTION </t>
  </si>
  <si>
    <t xml:space="preserve">6 AUG 2019 </t>
  </si>
  <si>
    <t xml:space="preserve">HINDUNILVR-1760 CALL OPTION </t>
  </si>
  <si>
    <t xml:space="preserve">7 AUG 2019 </t>
  </si>
  <si>
    <t xml:space="preserve">HDFCBANK-2200 CALL OPTION </t>
  </si>
  <si>
    <t xml:space="preserve">8 AUG 2019 </t>
  </si>
  <si>
    <t xml:space="preserve">9 AUG 2019 </t>
  </si>
  <si>
    <t xml:space="preserve">MUTHOOTFIN-640 CALL OPTION </t>
  </si>
  <si>
    <t xml:space="preserve">BAJFINANCE-3400 CALL OPTION </t>
  </si>
  <si>
    <t xml:space="preserve">13 AUG 2019 </t>
  </si>
  <si>
    <t xml:space="preserve">YESBANK-80 PUT OPTION </t>
  </si>
  <si>
    <t xml:space="preserve">14 AUG 2019 </t>
  </si>
  <si>
    <t xml:space="preserve">ZEEL-340 CALL OPTION </t>
  </si>
  <si>
    <t xml:space="preserve">16 AUG 2019 </t>
  </si>
  <si>
    <t xml:space="preserve">19 AUG 2019 </t>
  </si>
  <si>
    <t xml:space="preserve">SRF-2950 CALL OPTION </t>
  </si>
  <si>
    <t xml:space="preserve">20 AUG 2019 </t>
  </si>
  <si>
    <t xml:space="preserve">BANKBARODA-100 PUT OPTION </t>
  </si>
  <si>
    <t xml:space="preserve">21 AUG 2019 </t>
  </si>
  <si>
    <t xml:space="preserve"> BANKBARODA-100 PUT OPTION </t>
  </si>
  <si>
    <t xml:space="preserve">TCS-2200 CALL OPTION </t>
  </si>
  <si>
    <t xml:space="preserve">22 AUG 2019 </t>
  </si>
  <si>
    <t xml:space="preserve">RELIANCE-1260 CALL OPTION </t>
  </si>
  <si>
    <t xml:space="preserve">23 AUG 2019 </t>
  </si>
  <si>
    <t xml:space="preserve">26 AUG 2019 </t>
  </si>
  <si>
    <t xml:space="preserve">JUBLFOOD-1160 CALL OPTION </t>
  </si>
  <si>
    <t xml:space="preserve">27 AUG 2019 </t>
  </si>
  <si>
    <t xml:space="preserve">28 AUG 2019 </t>
  </si>
  <si>
    <t xml:space="preserve">APOLLOHOSP-1480 CALL OPTION </t>
  </si>
  <si>
    <t xml:space="preserve">29 AUG 2019 </t>
  </si>
  <si>
    <t xml:space="preserve">BANKBARODA-90 PUT OPTION </t>
  </si>
  <si>
    <t xml:space="preserve">30 AUG 2019 </t>
  </si>
  <si>
    <t xml:space="preserve"> COLPAL-1240 CALL OPTION </t>
  </si>
  <si>
    <t xml:space="preserve">6 SEP 2019 </t>
  </si>
  <si>
    <t xml:space="preserve">HDFCBANK-2240 CALL OPTION </t>
  </si>
  <si>
    <t xml:space="preserve">5 SEP 2019 </t>
  </si>
  <si>
    <t xml:space="preserve">UPL-570 CALL OPTION </t>
  </si>
  <si>
    <t xml:space="preserve">3 SEP 2019 </t>
  </si>
  <si>
    <t xml:space="preserve">INDIGO-1700 CALL OPTION </t>
  </si>
  <si>
    <t>22</t>
  </si>
  <si>
    <t xml:space="preserve">BAJFINANCE-3350 CALL OPTION </t>
  </si>
  <si>
    <t xml:space="preserve">9 SEP 2019 </t>
  </si>
  <si>
    <t xml:space="preserve">11 SEP 2019 </t>
  </si>
  <si>
    <t xml:space="preserve">BHARATFORG-400 CALL OPTION </t>
  </si>
  <si>
    <t xml:space="preserve">12 SEP 2019 </t>
  </si>
  <si>
    <t xml:space="preserve">13 SEP 2019 </t>
  </si>
  <si>
    <t xml:space="preserve">CENTURYTEX-900 CALL OPTION </t>
  </si>
  <si>
    <t xml:space="preserve">16 SEP 2019 </t>
  </si>
  <si>
    <t xml:space="preserve">SRTRANSFIN 1060 CALL OPTION </t>
  </si>
  <si>
    <t xml:space="preserve">17 SEP 2019 </t>
  </si>
  <si>
    <t xml:space="preserve">JSWSTEEL-220 PUT OPTION </t>
  </si>
  <si>
    <t xml:space="preserve">19 SEP 2019 </t>
  </si>
  <si>
    <t xml:space="preserve">TATASTEEL-350 PUT OPTION </t>
  </si>
  <si>
    <t xml:space="preserve">20 SEP 2019 </t>
  </si>
  <si>
    <t xml:space="preserve">JSWSTEEL-230 CALL OPTION </t>
  </si>
  <si>
    <t xml:space="preserve">23 SEP 2019 </t>
  </si>
  <si>
    <t xml:space="preserve">ULTRACEMCO-4400 CALL OPTION </t>
  </si>
  <si>
    <t xml:space="preserve">INDUSINDBK-1500 CALL OPTION </t>
  </si>
  <si>
    <t xml:space="preserve">IBULHSGFIN-440 CALL OPTION </t>
  </si>
  <si>
    <t xml:space="preserve">24 SEP 2019 </t>
  </si>
  <si>
    <t xml:space="preserve">RAYMOND-580 CALL OPTION </t>
  </si>
  <si>
    <t xml:space="preserve">KOTAKBANK-1620 CALL OPTION </t>
  </si>
  <si>
    <t xml:space="preserve">26 SEP 2019 </t>
  </si>
  <si>
    <t xml:space="preserve">HDFCBANK-1250 CALL OPTION </t>
  </si>
  <si>
    <t xml:space="preserve">27 SEP 2019 </t>
  </si>
  <si>
    <t xml:space="preserve">RELIANCE-1300 CALL OPTION </t>
  </si>
  <si>
    <t xml:space="preserve">30 SEP 2019 </t>
  </si>
  <si>
    <t xml:space="preserve">RECLTD-125 PUT OPTION </t>
  </si>
  <si>
    <t xml:space="preserve">1 OCT 2019 </t>
  </si>
  <si>
    <t xml:space="preserve">SIEMENS 1560 CALL OPTION </t>
  </si>
  <si>
    <t xml:space="preserve">TITAN 1300 CALL OPTION </t>
  </si>
  <si>
    <t xml:space="preserve">3 OCT 2019 </t>
  </si>
  <si>
    <t xml:space="preserve">TATASTEEL 430 PUT OPTION </t>
  </si>
  <si>
    <t xml:space="preserve">UPL 610 CALL OPTION </t>
  </si>
  <si>
    <t xml:space="preserve">4 OCT 2019 </t>
  </si>
  <si>
    <t xml:space="preserve">SIEMENS-1560 CALL OPTION </t>
  </si>
  <si>
    <t xml:space="preserve">HDFCBANK-1200 PUT OPTION </t>
  </si>
  <si>
    <t>19</t>
  </si>
  <si>
    <t xml:space="preserve">7 OCT 2019 </t>
  </si>
  <si>
    <t xml:space="preserve">9 OCT 2019 </t>
  </si>
  <si>
    <t xml:space="preserve">INDUSINDBK-1280 CALLL OPTION </t>
  </si>
  <si>
    <t xml:space="preserve">11 OCT 2019 </t>
  </si>
  <si>
    <t xml:space="preserve">ASIANPAINT 1800 CALL OPTION </t>
  </si>
  <si>
    <t xml:space="preserve">15 OCT 2019 </t>
  </si>
  <si>
    <t xml:space="preserve">ASIANPAINT-1820 CALL OPTION </t>
  </si>
  <si>
    <t xml:space="preserve">BAJFINANCE-3800 PUT OPTION </t>
  </si>
  <si>
    <t xml:space="preserve">16 OCT 2019 </t>
  </si>
  <si>
    <t xml:space="preserve">IBULHSGFIN-180 PUT OPTION </t>
  </si>
  <si>
    <t xml:space="preserve">17 OCT 2019 </t>
  </si>
  <si>
    <t xml:space="preserve"> HINDUNILVR-2100CALLOPTION </t>
  </si>
  <si>
    <t xml:space="preserve">SRTRANSFIN-1060 CALL OPTION </t>
  </si>
  <si>
    <t xml:space="preserve">18 OCT 2019 </t>
  </si>
  <si>
    <t xml:space="preserve">CANBK-180CALLOPTION </t>
  </si>
  <si>
    <t xml:space="preserve">RELIANCE-1400 CALL OPTION </t>
  </si>
  <si>
    <t xml:space="preserve">22 OCT 2019 </t>
  </si>
  <si>
    <t xml:space="preserve">APOLLOHOSP-1520 CALL OPTION </t>
  </si>
  <si>
    <t xml:space="preserve">ICICIBANK-450 CALL OPTION </t>
  </si>
  <si>
    <t xml:space="preserve">23 OCT 2019 </t>
  </si>
  <si>
    <t xml:space="preserve">HEROMOTOCO 2700 CALL OPTION </t>
  </si>
  <si>
    <t xml:space="preserve">24 OCT 2019 </t>
  </si>
  <si>
    <t xml:space="preserve">BHARATFORG-460 CALL OPTION </t>
  </si>
  <si>
    <t xml:space="preserve">25 OCT 2019 </t>
  </si>
  <si>
    <t xml:space="preserve">ICICIBANK 460 CALL OPTION </t>
  </si>
  <si>
    <t xml:space="preserve">29 OCT 2019 </t>
  </si>
  <si>
    <t xml:space="preserve">TCS-2100 CALL OPTION </t>
  </si>
  <si>
    <t xml:space="preserve">PEL-1700 CALL OPTION </t>
  </si>
  <si>
    <t xml:space="preserve">30 OCT 2019 </t>
  </si>
  <si>
    <t xml:space="preserve">31 OCT 2019 </t>
  </si>
  <si>
    <t xml:space="preserve">GRASIM-760 CALL OPTION </t>
  </si>
  <si>
    <t xml:space="preserve">1 NOV 2019 </t>
  </si>
  <si>
    <t xml:space="preserve">INDUSINDBK 1360 CALL OPTION </t>
  </si>
  <si>
    <t xml:space="preserve">PEL 1750 CALL OPTION </t>
  </si>
  <si>
    <t>28</t>
  </si>
  <si>
    <t xml:space="preserve">4 NOV 2019 </t>
  </si>
  <si>
    <t xml:space="preserve">5 NOV 2019 </t>
  </si>
  <si>
    <t xml:space="preserve">BRITANNIA 3200 PUT OPTION </t>
  </si>
  <si>
    <t xml:space="preserve">BAJFINANCE-4200 CALL OPTION </t>
  </si>
  <si>
    <t xml:space="preserve">6 NOV 2019 </t>
  </si>
  <si>
    <t xml:space="preserve">7 NOV 2019 </t>
  </si>
  <si>
    <t xml:space="preserve">JUBLFOOD-1600 CALL OPTION </t>
  </si>
  <si>
    <t xml:space="preserve">KOTAKBANK 1600 CALL OPTION </t>
  </si>
  <si>
    <t xml:space="preserve">11 NOV 2019 </t>
  </si>
  <si>
    <t xml:space="preserve">13 NOV 2019 </t>
  </si>
  <si>
    <t xml:space="preserve">GRASIM 740 PUT OPTION </t>
  </si>
  <si>
    <t xml:space="preserve">14 NOV 2019 </t>
  </si>
  <si>
    <t xml:space="preserve">DRREDDY 2750 PUT OPTION </t>
  </si>
  <si>
    <t xml:space="preserve">15 NOV 2019 </t>
  </si>
  <si>
    <t xml:space="preserve">SRF 3200 CALL OPTION </t>
  </si>
  <si>
    <t xml:space="preserve">BHARTIARTL 400 CALL OPTION </t>
  </si>
  <si>
    <t xml:space="preserve">18 NOV 2019 </t>
  </si>
  <si>
    <t xml:space="preserve">19 NOV 2019 </t>
  </si>
  <si>
    <t xml:space="preserve">INDUSINDBK 1400 CALL OPTION </t>
  </si>
  <si>
    <t xml:space="preserve">20 NOV 2019 </t>
  </si>
  <si>
    <t xml:space="preserve">HDFCBANK 1280 CALL OPTION </t>
  </si>
  <si>
    <t xml:space="preserve">21 NOV 2019 </t>
  </si>
  <si>
    <t xml:space="preserve">APOLLOHOSP 1440 CALL OPTION </t>
  </si>
  <si>
    <t xml:space="preserve">22 NOV 2019 </t>
  </si>
  <si>
    <t xml:space="preserve">APOLLOHOSP 1460 CALL OPTION </t>
  </si>
  <si>
    <t xml:space="preserve">25 NOV 2019 </t>
  </si>
  <si>
    <t xml:space="preserve">ADANIPORTS 370CALLOPTION </t>
  </si>
  <si>
    <t xml:space="preserve">EXIDEIND 190 CALL OPTION </t>
  </si>
  <si>
    <t xml:space="preserve">CANBK 220 CALL OPTION </t>
  </si>
  <si>
    <t xml:space="preserve">26 NOV 2019 </t>
  </si>
  <si>
    <t xml:space="preserve">BIOCON 260 CALL OPTION </t>
  </si>
  <si>
    <t xml:space="preserve">28 NOV 2019 </t>
  </si>
  <si>
    <t xml:space="preserve">INDUSINDBK 1560 CALL OPTION </t>
  </si>
  <si>
    <t xml:space="preserve">29 NOV 2019 </t>
  </si>
  <si>
    <t xml:space="preserve">INDUSINDBK 1580 CALL OPTION </t>
  </si>
  <si>
    <t xml:space="preserve">ASIANPAINT 1740 CALL OPTION </t>
  </si>
  <si>
    <t xml:space="preserve">03 DEC 2019 </t>
  </si>
  <si>
    <t xml:space="preserve">04 DEC 2019 </t>
  </si>
  <si>
    <t xml:space="preserve">DLF 220 CALL OPTION </t>
  </si>
  <si>
    <t xml:space="preserve">05 DEC 2019 </t>
  </si>
  <si>
    <t xml:space="preserve">MUTHOOTFIN 690 CALL OPTION </t>
  </si>
  <si>
    <t xml:space="preserve">06 DEC 2019 </t>
  </si>
  <si>
    <t xml:space="preserve">KOTAKBANK 1660 CALL OPTION </t>
  </si>
  <si>
    <t xml:space="preserve">11 DEC 2019 </t>
  </si>
  <si>
    <t xml:space="preserve">BAJAJ-AUTO 3250 CALL OPTION </t>
  </si>
  <si>
    <t xml:space="preserve">12 DEC 2019 </t>
  </si>
  <si>
    <t xml:space="preserve">MUTHOOTFIN 700 CALL OPTION </t>
  </si>
  <si>
    <t xml:space="preserve">13 DEC 2019 </t>
  </si>
  <si>
    <t xml:space="preserve">HDFC 2340 CALL OPTION </t>
  </si>
</sst>
</file>

<file path=xl/styles.xml><?xml version="1.0" encoding="utf-8"?>
<styleSheet xmlns="http://schemas.openxmlformats.org/spreadsheetml/2006/main">
  <numFmts count="5">
    <numFmt numFmtId="164" formatCode="d\-mmm\-yy;@"/>
    <numFmt numFmtId="165" formatCode="[$-409]d\-mmm\-yyyy;@"/>
    <numFmt numFmtId="166" formatCode="0.00;[Red]0.00"/>
    <numFmt numFmtId="167" formatCode="0.00_);[Red]\(0.00\)"/>
    <numFmt numFmtId="168" formatCode="mmm\ d&quot;, &quot;yyyy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0" tint="-0.14999847407452621"/>
      <name val="Cambria"/>
      <family val="1"/>
      <scheme val="major"/>
    </font>
    <font>
      <b/>
      <sz val="12"/>
      <color theme="0"/>
      <name val="Calibri"/>
      <family val="2"/>
      <scheme val="minor"/>
    </font>
    <font>
      <b/>
      <sz val="12"/>
      <color rgb="FFFFFF00"/>
      <name val="Cambria"/>
      <family val="1"/>
      <scheme val="major"/>
    </font>
    <font>
      <b/>
      <sz val="14"/>
      <color theme="0"/>
      <name val="Calibri"/>
      <family val="2"/>
      <charset val="1"/>
    </font>
    <font>
      <b/>
      <sz val="20"/>
      <color theme="0"/>
      <name val="Calibri"/>
      <family val="2"/>
      <charset val="1"/>
    </font>
    <font>
      <b/>
      <sz val="11"/>
      <color theme="1"/>
      <name val="Calibri"/>
      <family val="2"/>
      <charset val="1"/>
    </font>
    <font>
      <b/>
      <sz val="12"/>
      <color theme="1"/>
      <name val="Calibri"/>
      <family val="2"/>
      <charset val="1"/>
    </font>
    <font>
      <b/>
      <sz val="10"/>
      <color theme="1"/>
      <name val="Calibri"/>
      <family val="2"/>
      <charset val="1"/>
    </font>
    <font>
      <sz val="10"/>
      <color theme="1"/>
      <name val="Tahoma"/>
      <family val="2"/>
    </font>
    <font>
      <sz val="11"/>
      <name val="Calibri"/>
      <family val="2"/>
      <scheme val="minor"/>
    </font>
    <font>
      <sz val="10"/>
      <name val="Tahoma"/>
      <family val="2"/>
    </font>
    <font>
      <b/>
      <sz val="10"/>
      <color theme="1"/>
      <name val="Tahoma"/>
      <family val="2"/>
    </font>
    <font>
      <b/>
      <sz val="11"/>
      <name val="Calibri"/>
      <family val="2"/>
      <scheme val="minor"/>
    </font>
    <font>
      <b/>
      <sz val="10"/>
      <name val="Tahoma"/>
      <family val="2"/>
    </font>
    <font>
      <b/>
      <sz val="16"/>
      <color theme="1"/>
      <name val="Calibri"/>
      <family val="2"/>
      <charset val="1"/>
    </font>
    <font>
      <sz val="16"/>
      <color theme="1"/>
      <name val="Calibri"/>
      <family val="2"/>
      <charset val="1"/>
      <scheme val="minor"/>
    </font>
    <font>
      <b/>
      <sz val="14"/>
      <color theme="1"/>
      <name val="Calibri"/>
      <family val="2"/>
      <charset val="1"/>
    </font>
    <font>
      <b/>
      <sz val="18"/>
      <color theme="0"/>
      <name val="Arial Rounded MT Bold"/>
      <family val="2"/>
    </font>
    <font>
      <b/>
      <sz val="12"/>
      <color theme="1"/>
      <name val="Cambria"/>
      <family val="1"/>
      <scheme val="major"/>
    </font>
    <font>
      <sz val="12"/>
      <color theme="1"/>
      <name val="Calibri"/>
      <family val="2"/>
      <scheme val="minor"/>
    </font>
    <font>
      <b/>
      <sz val="12"/>
      <color theme="0"/>
      <name val="Cambria"/>
      <family val="1"/>
      <scheme val="major"/>
    </font>
    <font>
      <b/>
      <sz val="28"/>
      <color theme="3" tint="-0.249977111117893"/>
      <name val="Times New Roman"/>
      <family val="1"/>
    </font>
    <font>
      <b/>
      <sz val="10"/>
      <color theme="0"/>
      <name val="Times New Roman"/>
      <family val="1"/>
    </font>
    <font>
      <b/>
      <u/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sz val="11"/>
      <color theme="0"/>
      <name val="Times New Roman"/>
      <family val="1"/>
    </font>
    <font>
      <b/>
      <sz val="24"/>
      <color theme="3" tint="-0.249977111117893"/>
      <name val="Times New Roman"/>
      <family val="1"/>
    </font>
    <font>
      <b/>
      <sz val="11"/>
      <color theme="0"/>
      <name val="Calibri"/>
      <family val="2"/>
      <scheme val="minor"/>
    </font>
    <font>
      <sz val="12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color rgb="FF333333"/>
      <name val="Cambria"/>
      <family val="1"/>
      <scheme val="major"/>
    </font>
    <font>
      <sz val="11"/>
      <color theme="4" tint="-0.499984740745262"/>
      <name val="Cambria"/>
      <family val="1"/>
      <scheme val="major"/>
    </font>
    <font>
      <sz val="11"/>
      <name val="Cambria"/>
      <family val="1"/>
      <scheme val="major"/>
    </font>
    <font>
      <b/>
      <sz val="11"/>
      <color theme="0"/>
      <name val="Cambria"/>
      <family val="1"/>
      <scheme val="major"/>
    </font>
    <font>
      <b/>
      <sz val="11"/>
      <color theme="1"/>
      <name val="Cambria"/>
      <family val="1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F7B30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002060"/>
        <bgColor indexed="49"/>
      </patternFill>
    </fill>
    <fill>
      <patternFill patternType="solid">
        <fgColor rgb="FF002060"/>
        <bgColor auto="1"/>
      </patternFill>
    </fill>
    <fill>
      <patternFill patternType="solid">
        <fgColor rgb="FF002060"/>
        <bgColor indexed="64"/>
      </patternFill>
    </fill>
    <fill>
      <patternFill patternType="solid">
        <fgColor theme="4" tint="-0.49998474074526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7" fillId="2" borderId="0" xfId="0" applyNumberFormat="1" applyFont="1" applyFill="1" applyBorder="1" applyAlignment="1">
      <alignment horizontal="center" vertical="center"/>
    </xf>
    <xf numFmtId="164" fontId="8" fillId="3" borderId="2" xfId="0" applyNumberFormat="1" applyFont="1" applyFill="1" applyBorder="1" applyAlignment="1">
      <alignment horizontal="center" vertical="center"/>
    </xf>
    <xf numFmtId="0" fontId="8" fillId="3" borderId="2" xfId="0" applyNumberFormat="1" applyFont="1" applyFill="1" applyBorder="1" applyAlignment="1">
      <alignment horizontal="center" vertical="center"/>
    </xf>
    <xf numFmtId="0" fontId="10" fillId="3" borderId="2" xfId="0" applyNumberFormat="1" applyFont="1" applyFill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2" fontId="11" fillId="0" borderId="5" xfId="0" applyNumberFormat="1" applyFont="1" applyFill="1" applyBorder="1" applyAlignment="1">
      <alignment horizontal="center"/>
    </xf>
    <xf numFmtId="166" fontId="12" fillId="0" borderId="5" xfId="0" applyNumberFormat="1" applyFont="1" applyFill="1" applyBorder="1" applyAlignment="1">
      <alignment horizontal="center"/>
    </xf>
    <xf numFmtId="166" fontId="11" fillId="0" borderId="5" xfId="0" applyNumberFormat="1" applyFont="1" applyFill="1" applyBorder="1" applyAlignment="1">
      <alignment horizontal="center"/>
    </xf>
    <xf numFmtId="167" fontId="13" fillId="0" borderId="5" xfId="0" applyNumberFormat="1" applyFont="1" applyFill="1" applyBorder="1" applyAlignment="1">
      <alignment horizontal="center"/>
    </xf>
    <xf numFmtId="0" fontId="0" fillId="0" borderId="0" xfId="0" applyFont="1"/>
    <xf numFmtId="165" fontId="2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14" fillId="0" borderId="5" xfId="0" applyNumberFormat="1" applyFont="1" applyFill="1" applyBorder="1" applyAlignment="1">
      <alignment horizontal="center"/>
    </xf>
    <xf numFmtId="166" fontId="15" fillId="0" borderId="5" xfId="0" applyNumberFormat="1" applyFont="1" applyFill="1" applyBorder="1" applyAlignment="1">
      <alignment horizontal="center"/>
    </xf>
    <xf numFmtId="166" fontId="14" fillId="0" borderId="5" xfId="0" applyNumberFormat="1" applyFont="1" applyFill="1" applyBorder="1" applyAlignment="1">
      <alignment horizontal="center"/>
    </xf>
    <xf numFmtId="167" fontId="16" fillId="0" borderId="5" xfId="0" applyNumberFormat="1" applyFont="1" applyFill="1" applyBorder="1" applyAlignment="1">
      <alignment horizontal="center"/>
    </xf>
    <xf numFmtId="0" fontId="2" fillId="0" borderId="0" xfId="0" applyFont="1"/>
    <xf numFmtId="2" fontId="0" fillId="0" borderId="5" xfId="0" applyNumberFormat="1" applyBorder="1" applyAlignment="1">
      <alignment horizontal="center"/>
    </xf>
    <xf numFmtId="0" fontId="0" fillId="0" borderId="5" xfId="0" applyFon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4" fontId="8" fillId="4" borderId="2" xfId="0" applyNumberFormat="1" applyFont="1" applyFill="1" applyBorder="1" applyAlignment="1">
      <alignment horizontal="center" vertical="center"/>
    </xf>
    <xf numFmtId="0" fontId="8" fillId="4" borderId="2" xfId="0" applyNumberFormat="1" applyFont="1" applyFill="1" applyBorder="1" applyAlignment="1">
      <alignment horizontal="center" vertical="center"/>
    </xf>
    <xf numFmtId="0" fontId="21" fillId="6" borderId="0" xfId="0" applyFont="1" applyFill="1" applyAlignment="1">
      <alignment horizontal="center" vertical="center"/>
    </xf>
    <xf numFmtId="0" fontId="22" fillId="0" borderId="0" xfId="0" applyFont="1" applyAlignment="1">
      <alignment horizontal="center"/>
    </xf>
    <xf numFmtId="3" fontId="22" fillId="0" borderId="0" xfId="0" applyNumberFormat="1" applyFont="1" applyAlignment="1">
      <alignment horizontal="center"/>
    </xf>
    <xf numFmtId="2" fontId="25" fillId="8" borderId="5" xfId="0" applyNumberFormat="1" applyFont="1" applyFill="1" applyBorder="1" applyAlignment="1">
      <alignment horizontal="center" vertical="center"/>
    </xf>
    <xf numFmtId="0" fontId="28" fillId="10" borderId="0" xfId="0" applyFont="1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2" fontId="25" fillId="8" borderId="5" xfId="0" applyNumberFormat="1" applyFont="1" applyFill="1" applyBorder="1" applyAlignment="1">
      <alignment horizontal="center" vertical="center"/>
    </xf>
    <xf numFmtId="0" fontId="0" fillId="10" borderId="0" xfId="0" applyFill="1"/>
    <xf numFmtId="9" fontId="0" fillId="0" borderId="0" xfId="1" applyFont="1" applyAlignment="1">
      <alignment horizontal="center"/>
    </xf>
    <xf numFmtId="0" fontId="31" fillId="0" borderId="0" xfId="0" applyFont="1" applyAlignment="1">
      <alignment horizontal="center"/>
    </xf>
    <xf numFmtId="0" fontId="0" fillId="11" borderId="0" xfId="0" applyFill="1"/>
    <xf numFmtId="17" fontId="30" fillId="10" borderId="0" xfId="0" applyNumberFormat="1" applyFont="1" applyFill="1" applyAlignment="1">
      <alignment horizontal="center"/>
    </xf>
    <xf numFmtId="3" fontId="31" fillId="0" borderId="0" xfId="0" applyNumberFormat="1" applyFont="1" applyAlignment="1">
      <alignment horizontal="center"/>
    </xf>
    <xf numFmtId="9" fontId="31" fillId="0" borderId="0" xfId="1" applyFont="1" applyAlignment="1">
      <alignment horizontal="center"/>
    </xf>
    <xf numFmtId="9" fontId="31" fillId="0" borderId="0" xfId="0" applyNumberFormat="1" applyFont="1" applyAlignment="1">
      <alignment horizontal="center"/>
    </xf>
    <xf numFmtId="0" fontId="31" fillId="0" borderId="0" xfId="0" applyFont="1"/>
    <xf numFmtId="49" fontId="32" fillId="0" borderId="0" xfId="0" applyNumberFormat="1" applyFont="1" applyBorder="1" applyAlignment="1">
      <alignment horizontal="center" vertical="center"/>
    </xf>
    <xf numFmtId="0" fontId="33" fillId="0" borderId="0" xfId="0" applyFont="1" applyAlignment="1">
      <alignment horizontal="center"/>
    </xf>
    <xf numFmtId="2" fontId="32" fillId="0" borderId="0" xfId="0" applyNumberFormat="1" applyFont="1" applyBorder="1" applyAlignment="1">
      <alignment horizontal="center"/>
    </xf>
    <xf numFmtId="0" fontId="32" fillId="0" borderId="0" xfId="0" applyNumberFormat="1" applyFont="1" applyBorder="1" applyAlignment="1">
      <alignment horizontal="center"/>
    </xf>
    <xf numFmtId="2" fontId="34" fillId="0" borderId="0" xfId="0" applyNumberFormat="1" applyFont="1" applyBorder="1" applyAlignment="1">
      <alignment horizontal="center"/>
    </xf>
    <xf numFmtId="2" fontId="35" fillId="0" borderId="0" xfId="0" applyNumberFormat="1" applyFont="1" applyBorder="1" applyAlignment="1">
      <alignment horizontal="center"/>
    </xf>
    <xf numFmtId="0" fontId="32" fillId="10" borderId="0" xfId="0" applyFont="1" applyFill="1"/>
    <xf numFmtId="0" fontId="36" fillId="10" borderId="0" xfId="0" applyFont="1" applyFill="1" applyAlignment="1">
      <alignment horizontal="center"/>
    </xf>
    <xf numFmtId="2" fontId="36" fillId="10" borderId="0" xfId="0" applyNumberFormat="1" applyFont="1" applyFill="1" applyAlignment="1">
      <alignment horizontal="center"/>
    </xf>
    <xf numFmtId="0" fontId="37" fillId="10" borderId="0" xfId="0" applyFont="1" applyFill="1" applyAlignment="1">
      <alignment horizontal="center"/>
    </xf>
    <xf numFmtId="17" fontId="36" fillId="10" borderId="0" xfId="0" applyNumberFormat="1" applyFont="1" applyFill="1" applyAlignment="1">
      <alignment horizontal="center"/>
    </xf>
    <xf numFmtId="165" fontId="32" fillId="0" borderId="0" xfId="0" applyNumberFormat="1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2" fillId="0" borderId="0" xfId="0" applyFont="1"/>
    <xf numFmtId="0" fontId="32" fillId="0" borderId="0" xfId="0" applyFont="1" applyBorder="1" applyAlignment="1">
      <alignment horizontal="center"/>
    </xf>
    <xf numFmtId="17" fontId="36" fillId="10" borderId="0" xfId="0" applyNumberFormat="1" applyFont="1" applyFill="1"/>
    <xf numFmtId="2" fontId="36" fillId="10" borderId="0" xfId="0" applyNumberFormat="1" applyFont="1" applyFill="1" applyBorder="1" applyAlignment="1">
      <alignment horizontal="center"/>
    </xf>
    <xf numFmtId="0" fontId="35" fillId="0" borderId="0" xfId="0" applyFont="1" applyBorder="1" applyAlignment="1">
      <alignment horizontal="center"/>
    </xf>
    <xf numFmtId="2" fontId="32" fillId="0" borderId="0" xfId="0" applyNumberFormat="1" applyFont="1" applyFill="1" applyBorder="1" applyAlignment="1">
      <alignment horizontal="center"/>
    </xf>
    <xf numFmtId="1" fontId="32" fillId="0" borderId="0" xfId="0" applyNumberFormat="1" applyFont="1" applyBorder="1" applyAlignment="1">
      <alignment horizontal="center"/>
    </xf>
    <xf numFmtId="166" fontId="35" fillId="0" borderId="0" xfId="0" applyNumberFormat="1" applyFont="1" applyFill="1" applyBorder="1" applyAlignment="1">
      <alignment horizontal="center"/>
    </xf>
    <xf numFmtId="165" fontId="32" fillId="0" borderId="5" xfId="0" applyNumberFormat="1" applyFont="1" applyBorder="1" applyAlignment="1">
      <alignment horizontal="center"/>
    </xf>
    <xf numFmtId="0" fontId="32" fillId="0" borderId="5" xfId="0" applyFont="1" applyBorder="1" applyAlignment="1">
      <alignment horizontal="center"/>
    </xf>
    <xf numFmtId="1" fontId="32" fillId="0" borderId="5" xfId="0" applyNumberFormat="1" applyFont="1" applyBorder="1" applyAlignment="1">
      <alignment horizontal="center"/>
    </xf>
    <xf numFmtId="2" fontId="32" fillId="0" borderId="5" xfId="0" applyNumberFormat="1" applyFont="1" applyBorder="1" applyAlignment="1">
      <alignment horizontal="center"/>
    </xf>
    <xf numFmtId="166" fontId="35" fillId="0" borderId="5" xfId="0" applyNumberFormat="1" applyFont="1" applyFill="1" applyBorder="1" applyAlignment="1">
      <alignment horizontal="center"/>
    </xf>
    <xf numFmtId="164" fontId="37" fillId="4" borderId="5" xfId="0" applyNumberFormat="1" applyFont="1" applyFill="1" applyBorder="1" applyAlignment="1">
      <alignment horizontal="center" vertical="center"/>
    </xf>
    <xf numFmtId="0" fontId="37" fillId="4" borderId="5" xfId="0" applyNumberFormat="1" applyFont="1" applyFill="1" applyBorder="1" applyAlignment="1">
      <alignment horizontal="center" vertical="center"/>
    </xf>
    <xf numFmtId="49" fontId="36" fillId="10" borderId="0" xfId="0" applyNumberFormat="1" applyFont="1" applyFill="1" applyBorder="1" applyAlignment="1">
      <alignment horizontal="center" vertical="center"/>
    </xf>
    <xf numFmtId="0" fontId="36" fillId="10" borderId="0" xfId="0" applyFont="1" applyFill="1" applyBorder="1" applyAlignment="1">
      <alignment horizontal="center"/>
    </xf>
    <xf numFmtId="0" fontId="36" fillId="10" borderId="0" xfId="0" applyNumberFormat="1" applyFont="1" applyFill="1" applyBorder="1" applyAlignment="1">
      <alignment horizontal="center"/>
    </xf>
    <xf numFmtId="0" fontId="32" fillId="10" borderId="0" xfId="0" applyFont="1" applyFill="1" applyBorder="1" applyAlignment="1">
      <alignment horizontal="center"/>
    </xf>
    <xf numFmtId="9" fontId="36" fillId="10" borderId="0" xfId="0" applyNumberFormat="1" applyFont="1" applyFill="1" applyBorder="1" applyAlignment="1">
      <alignment horizontal="center"/>
    </xf>
    <xf numFmtId="167" fontId="35" fillId="0" borderId="0" xfId="0" applyNumberFormat="1" applyFont="1" applyFill="1" applyBorder="1" applyAlignment="1">
      <alignment horizontal="center"/>
    </xf>
    <xf numFmtId="0" fontId="36" fillId="10" borderId="0" xfId="0" applyFont="1" applyFill="1"/>
    <xf numFmtId="2" fontId="32" fillId="0" borderId="5" xfId="0" applyNumberFormat="1" applyFont="1" applyFill="1" applyBorder="1" applyAlignment="1">
      <alignment horizontal="center"/>
    </xf>
    <xf numFmtId="166" fontId="32" fillId="0" borderId="5" xfId="0" applyNumberFormat="1" applyFont="1" applyFill="1" applyBorder="1" applyAlignment="1">
      <alignment horizontal="center"/>
    </xf>
    <xf numFmtId="167" fontId="35" fillId="0" borderId="5" xfId="0" applyNumberFormat="1" applyFont="1" applyFill="1" applyBorder="1" applyAlignment="1">
      <alignment horizontal="center"/>
    </xf>
    <xf numFmtId="0" fontId="37" fillId="3" borderId="3" xfId="0" applyNumberFormat="1" applyFont="1" applyFill="1" applyBorder="1" applyAlignment="1">
      <alignment horizontal="center" vertical="center"/>
    </xf>
    <xf numFmtId="0" fontId="32" fillId="0" borderId="6" xfId="0" applyFont="1" applyBorder="1" applyAlignment="1">
      <alignment horizontal="center" vertical="center"/>
    </xf>
    <xf numFmtId="0" fontId="32" fillId="0" borderId="4" xfId="0" applyFont="1" applyBorder="1" applyAlignment="1">
      <alignment horizontal="center" vertical="center"/>
    </xf>
    <xf numFmtId="167" fontId="37" fillId="3" borderId="3" xfId="0" applyNumberFormat="1" applyFont="1" applyFill="1" applyBorder="1" applyAlignment="1">
      <alignment horizontal="center" vertical="center"/>
    </xf>
    <xf numFmtId="167" fontId="37" fillId="3" borderId="4" xfId="0" applyNumberFormat="1" applyFont="1" applyFill="1" applyBorder="1" applyAlignment="1">
      <alignment horizontal="center" vertical="center"/>
    </xf>
    <xf numFmtId="2" fontId="27" fillId="9" borderId="5" xfId="0" applyNumberFormat="1" applyFont="1" applyFill="1" applyBorder="1" applyAlignment="1">
      <alignment horizontal="left" vertical="center"/>
    </xf>
    <xf numFmtId="168" fontId="24" fillId="7" borderId="0" xfId="0" applyNumberFormat="1" applyFont="1" applyFill="1" applyBorder="1" applyAlignment="1">
      <alignment horizontal="center" vertical="center"/>
    </xf>
    <xf numFmtId="2" fontId="25" fillId="8" borderId="5" xfId="0" applyNumberFormat="1" applyFont="1" applyFill="1" applyBorder="1" applyAlignment="1">
      <alignment horizontal="center" vertical="center"/>
    </xf>
    <xf numFmtId="0" fontId="25" fillId="8" borderId="5" xfId="0" applyNumberFormat="1" applyFont="1" applyFill="1" applyBorder="1" applyAlignment="1">
      <alignment horizontal="center" vertical="center"/>
    </xf>
    <xf numFmtId="2" fontId="26" fillId="8" borderId="5" xfId="0" applyNumberFormat="1" applyFont="1" applyFill="1" applyBorder="1" applyAlignment="1">
      <alignment horizontal="center" vertical="center"/>
    </xf>
    <xf numFmtId="0" fontId="17" fillId="3" borderId="3" xfId="0" applyNumberFormat="1" applyFont="1" applyFill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167" fontId="19" fillId="3" borderId="3" xfId="0" applyNumberFormat="1" applyFont="1" applyFill="1" applyBorder="1" applyAlignment="1">
      <alignment horizontal="center" vertical="center"/>
    </xf>
    <xf numFmtId="167" fontId="19" fillId="3" borderId="4" xfId="0" applyNumberFormat="1" applyFont="1" applyFill="1" applyBorder="1" applyAlignment="1">
      <alignment horizontal="center" vertical="center"/>
    </xf>
    <xf numFmtId="0" fontId="9" fillId="3" borderId="3" xfId="0" applyNumberFormat="1" applyFont="1" applyFill="1" applyBorder="1" applyAlignment="1">
      <alignment horizontal="center" vertical="center"/>
    </xf>
    <xf numFmtId="0" fontId="9" fillId="3" borderId="4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 vertical="center"/>
    </xf>
    <xf numFmtId="0" fontId="23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20" fillId="5" borderId="0" xfId="0" applyFont="1" applyFill="1" applyAlignment="1">
      <alignment horizontal="center"/>
    </xf>
    <xf numFmtId="0" fontId="0" fillId="0" borderId="0" xfId="0" applyAlignment="1"/>
  </cellXfs>
  <cellStyles count="2">
    <cellStyle name="Normal" xfId="0" builtinId="0"/>
    <cellStyle name="Percent" xfId="1" builtinId="5"/>
  </cellStyles>
  <dxfs count="1">
    <dxf>
      <font>
        <condense val="0"/>
        <extend val="0"/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6"/>
  <c:chart>
    <c:title>
      <c:tx>
        <c:rich>
          <a:bodyPr/>
          <a:lstStyle/>
          <a:p>
            <a:pPr>
              <a:defRPr/>
            </a:pPr>
            <a:r>
              <a:rPr lang="en-US"/>
              <a:t>Return</a:t>
            </a:r>
            <a:r>
              <a:rPr lang="en-US" baseline="0"/>
              <a:t> on Investment</a:t>
            </a:r>
            <a:endParaRPr lang="en-US"/>
          </a:p>
        </c:rich>
      </c:tx>
    </c:title>
    <c:plotArea>
      <c:layout>
        <c:manualLayout>
          <c:layoutTarget val="inner"/>
          <c:xMode val="edge"/>
          <c:yMode val="edge"/>
          <c:x val="0.1583066070190742"/>
          <c:y val="0.22351957001390763"/>
          <c:w val="0.82537056252500962"/>
          <c:h val="0.32651378737021819"/>
        </c:manualLayout>
      </c:layout>
      <c:barChart>
        <c:barDir val="col"/>
        <c:grouping val="clustered"/>
        <c:ser>
          <c:idx val="0"/>
          <c:order val="0"/>
          <c:tx>
            <c:strRef>
              <c:f>'ROI Statement'!$B$2</c:f>
              <c:strCache>
                <c:ptCount val="1"/>
                <c:pt idx="0">
                  <c:v>INVESTMENT </c:v>
                </c:pt>
              </c:strCache>
            </c:strRef>
          </c:tx>
          <c:cat>
            <c:strRef>
              <c:f>'ROI Statement'!$A$3:$A$12</c:f>
              <c:strCache>
                <c:ptCount val="10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 </c:v>
                </c:pt>
                <c:pt idx="8">
                  <c:v>February</c:v>
                </c:pt>
                <c:pt idx="9">
                  <c:v>March</c:v>
                </c:pt>
              </c:strCache>
            </c:strRef>
          </c:cat>
          <c:val>
            <c:numRef>
              <c:f>'ROI Statement'!$B$3:$B$12</c:f>
              <c:numCache>
                <c:formatCode>#,##0</c:formatCode>
                <c:ptCount val="10"/>
                <c:pt idx="0">
                  <c:v>200000</c:v>
                </c:pt>
                <c:pt idx="1">
                  <c:v>200000</c:v>
                </c:pt>
                <c:pt idx="2">
                  <c:v>200000</c:v>
                </c:pt>
                <c:pt idx="3">
                  <c:v>200000</c:v>
                </c:pt>
                <c:pt idx="4">
                  <c:v>200000</c:v>
                </c:pt>
                <c:pt idx="5">
                  <c:v>200000</c:v>
                </c:pt>
                <c:pt idx="6">
                  <c:v>200000</c:v>
                </c:pt>
                <c:pt idx="7">
                  <c:v>200000</c:v>
                </c:pt>
                <c:pt idx="8">
                  <c:v>200000</c:v>
                </c:pt>
                <c:pt idx="9">
                  <c:v>200000</c:v>
                </c:pt>
              </c:numCache>
            </c:numRef>
          </c:val>
        </c:ser>
        <c:ser>
          <c:idx val="1"/>
          <c:order val="1"/>
          <c:tx>
            <c:strRef>
              <c:f>'ROI Statement'!$C$2</c:f>
              <c:strCache>
                <c:ptCount val="1"/>
                <c:pt idx="0">
                  <c:v>PROFIT</c:v>
                </c:pt>
              </c:strCache>
            </c:strRef>
          </c:tx>
          <c:cat>
            <c:strRef>
              <c:f>'ROI Statement'!$A$3:$A$12</c:f>
              <c:strCache>
                <c:ptCount val="10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 </c:v>
                </c:pt>
                <c:pt idx="8">
                  <c:v>February</c:v>
                </c:pt>
                <c:pt idx="9">
                  <c:v>March</c:v>
                </c:pt>
              </c:strCache>
            </c:strRef>
          </c:cat>
          <c:val>
            <c:numRef>
              <c:f>'ROI Statement'!$C$3:$C$12</c:f>
              <c:numCache>
                <c:formatCode>General</c:formatCode>
                <c:ptCount val="10"/>
                <c:pt idx="0">
                  <c:v>103075</c:v>
                </c:pt>
                <c:pt idx="1">
                  <c:v>174300</c:v>
                </c:pt>
                <c:pt idx="2">
                  <c:v>171087</c:v>
                </c:pt>
                <c:pt idx="3">
                  <c:v>85937</c:v>
                </c:pt>
                <c:pt idx="4">
                  <c:v>188643</c:v>
                </c:pt>
                <c:pt idx="5">
                  <c:v>84413</c:v>
                </c:pt>
                <c:pt idx="6">
                  <c:v>196325</c:v>
                </c:pt>
                <c:pt idx="7">
                  <c:v>138662</c:v>
                </c:pt>
                <c:pt idx="8">
                  <c:v>73875</c:v>
                </c:pt>
                <c:pt idx="9">
                  <c:v>284300</c:v>
                </c:pt>
              </c:numCache>
            </c:numRef>
          </c:val>
        </c:ser>
        <c:gapWidth val="75"/>
        <c:overlap val="-25"/>
        <c:axId val="70941696"/>
        <c:axId val="70963968"/>
      </c:barChart>
      <c:catAx>
        <c:axId val="70941696"/>
        <c:scaling>
          <c:orientation val="minMax"/>
        </c:scaling>
        <c:axPos val="b"/>
        <c:majorTickMark val="none"/>
        <c:tickLblPos val="nextTo"/>
        <c:crossAx val="70963968"/>
        <c:crosses val="autoZero"/>
        <c:auto val="1"/>
        <c:lblAlgn val="ctr"/>
        <c:lblOffset val="100"/>
      </c:catAx>
      <c:valAx>
        <c:axId val="70963968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spPr>
          <a:ln w="9525">
            <a:noFill/>
          </a:ln>
        </c:spPr>
        <c:crossAx val="70941696"/>
        <c:crosses val="autoZero"/>
        <c:crossBetween val="between"/>
      </c:valAx>
    </c:plotArea>
    <c:legend>
      <c:legendPos val="b"/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2"/>
  <c:chart>
    <c:title/>
    <c:plotArea>
      <c:layout/>
      <c:lineChart>
        <c:grouping val="standard"/>
        <c:ser>
          <c:idx val="0"/>
          <c:order val="0"/>
          <c:tx>
            <c:strRef>
              <c:f>'ROI Statement'!$D$2</c:f>
              <c:strCache>
                <c:ptCount val="1"/>
                <c:pt idx="0">
                  <c:v>PERCENTAGE</c:v>
                </c:pt>
              </c:strCache>
            </c:strRef>
          </c:tx>
          <c:dLbls>
            <c:dLbl>
              <c:idx val="0"/>
              <c:layout>
                <c:manualLayout>
                  <c:x val="-5.2336448598130914E-2"/>
                  <c:y val="-8.3989501312335985E-2"/>
                </c:manualLayout>
              </c:layout>
              <c:showVal val="1"/>
            </c:dLbl>
            <c:dLbl>
              <c:idx val="1"/>
              <c:layout>
                <c:manualLayout>
                  <c:x val="0"/>
                  <c:y val="-9.4488188976377951E-2"/>
                </c:manualLayout>
              </c:layout>
              <c:showVal val="1"/>
            </c:dLbl>
            <c:dLbl>
              <c:idx val="2"/>
              <c:layout>
                <c:manualLayout>
                  <c:x val="-4.7352024922124085E-2"/>
                  <c:y val="-0.10498687664042"/>
                </c:manualLayout>
              </c:layout>
              <c:showVal val="1"/>
            </c:dLbl>
            <c:dLbl>
              <c:idx val="3"/>
              <c:layout>
                <c:manualLayout>
                  <c:x val="-5.4828660436139133E-2"/>
                  <c:y val="-0.11023622047244633"/>
                </c:manualLayout>
              </c:layout>
              <c:showVal val="1"/>
            </c:dLbl>
            <c:dLbl>
              <c:idx val="4"/>
              <c:layout>
                <c:manualLayout>
                  <c:x val="-4.4859813084112153E-2"/>
                  <c:y val="-7.874015748031496E-2"/>
                </c:manualLayout>
              </c:layout>
              <c:showVal val="1"/>
            </c:dLbl>
            <c:dLbl>
              <c:idx val="5"/>
              <c:layout>
                <c:manualLayout>
                  <c:x val="-4.4859813084112153E-2"/>
                  <c:y val="-0.12598425196850388"/>
                </c:manualLayout>
              </c:layout>
              <c:showVal val="1"/>
            </c:dLbl>
            <c:txPr>
              <a:bodyPr/>
              <a:lstStyle/>
              <a:p>
                <a:pPr>
                  <a:defRPr sz="1050" b="1" i="0" baseline="0">
                    <a:latin typeface="Arial Black" pitchFamily="34" charset="0"/>
                  </a:defRPr>
                </a:pPr>
                <a:endParaRPr lang="en-US"/>
              </a:p>
            </c:txPr>
            <c:showVal val="1"/>
          </c:dLbls>
          <c:cat>
            <c:strRef>
              <c:f>'ROI Statement'!$A$3:$A$12</c:f>
              <c:strCache>
                <c:ptCount val="10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 </c:v>
                </c:pt>
                <c:pt idx="8">
                  <c:v>February</c:v>
                </c:pt>
                <c:pt idx="9">
                  <c:v>March</c:v>
                </c:pt>
              </c:strCache>
            </c:strRef>
          </c:cat>
          <c:val>
            <c:numRef>
              <c:f>'ROI Statement'!$D$3:$D$12</c:f>
              <c:numCache>
                <c:formatCode>0%</c:formatCode>
                <c:ptCount val="10"/>
                <c:pt idx="0">
                  <c:v>0.51537500000000003</c:v>
                </c:pt>
                <c:pt idx="1">
                  <c:v>0.87150000000000005</c:v>
                </c:pt>
                <c:pt idx="2">
                  <c:v>0.85543499999999995</c:v>
                </c:pt>
                <c:pt idx="3">
                  <c:v>0.42968499999999998</c:v>
                </c:pt>
                <c:pt idx="4">
                  <c:v>0.94321500000000003</c:v>
                </c:pt>
                <c:pt idx="5">
                  <c:v>0.42206500000000002</c:v>
                </c:pt>
                <c:pt idx="6">
                  <c:v>0.98162499999999997</c:v>
                </c:pt>
                <c:pt idx="7">
                  <c:v>0.69330999999999998</c:v>
                </c:pt>
                <c:pt idx="8">
                  <c:v>0.36937500000000001</c:v>
                </c:pt>
                <c:pt idx="9">
                  <c:v>1.4215</c:v>
                </c:pt>
              </c:numCache>
            </c:numRef>
          </c:val>
        </c:ser>
        <c:dLbls>
          <c:showVal val="1"/>
        </c:dLbls>
        <c:marker val="1"/>
        <c:axId val="72861568"/>
        <c:axId val="72863104"/>
      </c:lineChart>
      <c:catAx>
        <c:axId val="72861568"/>
        <c:scaling>
          <c:orientation val="minMax"/>
        </c:scaling>
        <c:axPos val="b"/>
        <c:majorTickMark val="none"/>
        <c:tickLblPos val="nextTo"/>
        <c:crossAx val="72863104"/>
        <c:crosses val="autoZero"/>
        <c:auto val="1"/>
        <c:lblAlgn val="ctr"/>
        <c:lblOffset val="100"/>
      </c:catAx>
      <c:valAx>
        <c:axId val="72863104"/>
        <c:scaling>
          <c:orientation val="minMax"/>
        </c:scaling>
        <c:delete val="1"/>
        <c:axPos val="l"/>
        <c:numFmt formatCode="0%" sourceLinked="1"/>
        <c:tickLblPos val="nextTo"/>
        <c:crossAx val="72861568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'ROI Statement'!$A$32:$A$35</c:f>
              <c:strCache>
                <c:ptCount val="4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</c:strCache>
            </c:strRef>
          </c:cat>
          <c:val>
            <c:numRef>
              <c:f>'ROI Statement'!$B$32:$B$35</c:f>
              <c:numCache>
                <c:formatCode>#,##0</c:formatCode>
                <c:ptCount val="4"/>
                <c:pt idx="0">
                  <c:v>200000</c:v>
                </c:pt>
                <c:pt idx="1">
                  <c:v>200000</c:v>
                </c:pt>
                <c:pt idx="2">
                  <c:v>200000</c:v>
                </c:pt>
                <c:pt idx="3">
                  <c:v>200000</c:v>
                </c:pt>
              </c:numCache>
            </c:numRef>
          </c:val>
        </c:ser>
        <c:ser>
          <c:idx val="1"/>
          <c:order val="1"/>
          <c:cat>
            <c:strRef>
              <c:f>'ROI Statement'!$A$32:$A$34</c:f>
              <c:strCache>
                <c:ptCount val="3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</c:strCache>
            </c:strRef>
          </c:cat>
          <c:val>
            <c:numRef>
              <c:f>'ROI Statement'!$C$32:$C$34</c:f>
              <c:numCache>
                <c:formatCode>General</c:formatCode>
                <c:ptCount val="3"/>
                <c:pt idx="0">
                  <c:v>138662</c:v>
                </c:pt>
                <c:pt idx="1">
                  <c:v>57857</c:v>
                </c:pt>
                <c:pt idx="2">
                  <c:v>184700</c:v>
                </c:pt>
              </c:numCache>
            </c:numRef>
          </c:val>
        </c:ser>
        <c:shape val="cylinder"/>
        <c:axId val="73484928"/>
        <c:axId val="73494912"/>
        <c:axId val="0"/>
      </c:bar3DChart>
      <c:catAx>
        <c:axId val="73484928"/>
        <c:scaling>
          <c:orientation val="minMax"/>
        </c:scaling>
        <c:axPos val="b"/>
        <c:tickLblPos val="nextTo"/>
        <c:crossAx val="73494912"/>
        <c:crosses val="autoZero"/>
        <c:auto val="1"/>
        <c:lblAlgn val="ctr"/>
        <c:lblOffset val="100"/>
      </c:catAx>
      <c:valAx>
        <c:axId val="73494912"/>
        <c:scaling>
          <c:orientation val="minMax"/>
        </c:scaling>
        <c:axPos val="l"/>
        <c:majorGridlines/>
        <c:numFmt formatCode="#,##0" sourceLinked="1"/>
        <c:tickLblPos val="nextTo"/>
        <c:crossAx val="73484928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/>
              <a:t>PERCENTAGE </a:t>
            </a:r>
            <a:endParaRPr lang="en-US"/>
          </a:p>
        </c:rich>
      </c:tx>
    </c:title>
    <c:plotArea>
      <c:layout/>
      <c:lineChart>
        <c:grouping val="stacked"/>
        <c:ser>
          <c:idx val="0"/>
          <c:order val="0"/>
          <c:dLbls>
            <c:showVal val="1"/>
          </c:dLbls>
          <c:cat>
            <c:strRef>
              <c:f>'ROI Statement'!$A$32:$A$35</c:f>
              <c:strCache>
                <c:ptCount val="4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</c:strCache>
            </c:strRef>
          </c:cat>
          <c:val>
            <c:numRef>
              <c:f>'ROI Statement'!$D$32:$D$35</c:f>
              <c:numCache>
                <c:formatCode>0%</c:formatCode>
                <c:ptCount val="4"/>
                <c:pt idx="0">
                  <c:v>0.69330999999999998</c:v>
                </c:pt>
                <c:pt idx="1">
                  <c:v>0.28928500000000001</c:v>
                </c:pt>
                <c:pt idx="2">
                  <c:v>0.92349999999999999</c:v>
                </c:pt>
                <c:pt idx="3">
                  <c:v>0.82001999999999997</c:v>
                </c:pt>
              </c:numCache>
            </c:numRef>
          </c:val>
        </c:ser>
        <c:dLbls>
          <c:showVal val="1"/>
        </c:dLbls>
        <c:marker val="1"/>
        <c:axId val="73502720"/>
        <c:axId val="73504256"/>
      </c:lineChart>
      <c:catAx>
        <c:axId val="73502720"/>
        <c:scaling>
          <c:orientation val="minMax"/>
        </c:scaling>
        <c:axPos val="b"/>
        <c:majorTickMark val="none"/>
        <c:tickLblPos val="nextTo"/>
        <c:crossAx val="73504256"/>
        <c:crosses val="autoZero"/>
        <c:auto val="1"/>
        <c:lblAlgn val="ctr"/>
        <c:lblOffset val="100"/>
      </c:catAx>
      <c:valAx>
        <c:axId val="73504256"/>
        <c:scaling>
          <c:orientation val="minMax"/>
        </c:scaling>
        <c:delete val="1"/>
        <c:axPos val="l"/>
        <c:numFmt formatCode="0%" sourceLinked="1"/>
        <c:tickLblPos val="nextTo"/>
        <c:crossAx val="73502720"/>
        <c:crosses val="autoZero"/>
        <c:crossBetween val="between"/>
      </c:valAx>
    </c:plotArea>
    <c:legend>
      <c:legendPos val="t"/>
    </c:legend>
    <c:plotVisOnly val="1"/>
    <c:dispBlanksAs val="zero"/>
  </c:chart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/>
    <c:plotArea>
      <c:layout>
        <c:manualLayout>
          <c:layoutTarget val="inner"/>
          <c:xMode val="edge"/>
          <c:yMode val="edge"/>
          <c:x val="0.21679231058424231"/>
          <c:y val="0.22955977188552504"/>
          <c:w val="0.72727549349054421"/>
          <c:h val="0.37870322366483034"/>
        </c:manualLayout>
      </c:layout>
      <c:lineChart>
        <c:grouping val="stacked"/>
        <c:ser>
          <c:idx val="0"/>
          <c:order val="0"/>
          <c:tx>
            <c:strRef>
              <c:f>'ROI Statement'!$F$2</c:f>
              <c:strCache>
                <c:ptCount val="1"/>
                <c:pt idx="0">
                  <c:v>ACCURACY</c:v>
                </c:pt>
              </c:strCache>
            </c:strRef>
          </c:tx>
          <c:cat>
            <c:strRef>
              <c:f>'ROI Statement'!$E$3:$E$6</c:f>
              <c:strCache>
                <c:ptCount val="4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</c:strCache>
            </c:strRef>
          </c:cat>
          <c:val>
            <c:numRef>
              <c:f>'ROI Statement'!$F$3:$F$6</c:f>
              <c:numCache>
                <c:formatCode>0%</c:formatCode>
                <c:ptCount val="4"/>
                <c:pt idx="0">
                  <c:v>0.91</c:v>
                </c:pt>
                <c:pt idx="1">
                  <c:v>1</c:v>
                </c:pt>
                <c:pt idx="2">
                  <c:v>0.91</c:v>
                </c:pt>
                <c:pt idx="3">
                  <c:v>0.91670000000000007</c:v>
                </c:pt>
              </c:numCache>
            </c:numRef>
          </c:val>
        </c:ser>
        <c:marker val="1"/>
        <c:axId val="74257536"/>
        <c:axId val="74259072"/>
      </c:lineChart>
      <c:catAx>
        <c:axId val="74257536"/>
        <c:scaling>
          <c:orientation val="minMax"/>
        </c:scaling>
        <c:axPos val="b"/>
        <c:tickLblPos val="nextTo"/>
        <c:crossAx val="74259072"/>
        <c:crosses val="autoZero"/>
        <c:auto val="1"/>
        <c:lblAlgn val="ctr"/>
        <c:lblOffset val="100"/>
      </c:catAx>
      <c:valAx>
        <c:axId val="74259072"/>
        <c:scaling>
          <c:orientation val="minMax"/>
        </c:scaling>
        <c:axPos val="l"/>
        <c:majorGridlines/>
        <c:numFmt formatCode="0%" sourceLinked="1"/>
        <c:tickLblPos val="nextTo"/>
        <c:crossAx val="74257536"/>
        <c:crosses val="autoZero"/>
        <c:crossBetween val="between"/>
      </c:valAx>
    </c:plotArea>
    <c:plotVisOnly val="1"/>
    <c:dispBlanksAs val="zero"/>
  </c:chart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38099</xdr:rowOff>
    </xdr:from>
    <xdr:to>
      <xdr:col>2</xdr:col>
      <xdr:colOff>478491</xdr:colOff>
      <xdr:row>1</xdr:row>
      <xdr:rowOff>628650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99"/>
          <a:ext cx="3705225" cy="781051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266700</xdr:colOff>
      <xdr:row>2</xdr:row>
      <xdr:rowOff>177865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4724400" cy="79699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14</xdr:row>
      <xdr:rowOff>161926</xdr:rowOff>
    </xdr:from>
    <xdr:to>
      <xdr:col>4</xdr:col>
      <xdr:colOff>19050</xdr:colOff>
      <xdr:row>27</xdr:row>
      <xdr:rowOff>76201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209549</xdr:colOff>
      <xdr:row>14</xdr:row>
      <xdr:rowOff>161925</xdr:rowOff>
    </xdr:from>
    <xdr:to>
      <xdr:col>12</xdr:col>
      <xdr:colOff>428624</xdr:colOff>
      <xdr:row>27</xdr:row>
      <xdr:rowOff>133350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116416</xdr:colOff>
      <xdr:row>38</xdr:row>
      <xdr:rowOff>84666</xdr:rowOff>
    </xdr:from>
    <xdr:to>
      <xdr:col>4</xdr:col>
      <xdr:colOff>42333</xdr:colOff>
      <xdr:row>49</xdr:row>
      <xdr:rowOff>42332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359834</xdr:colOff>
      <xdr:row>38</xdr:row>
      <xdr:rowOff>105833</xdr:rowOff>
    </xdr:from>
    <xdr:to>
      <xdr:col>10</xdr:col>
      <xdr:colOff>423333</xdr:colOff>
      <xdr:row>49</xdr:row>
      <xdr:rowOff>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465665</xdr:colOff>
      <xdr:row>4</xdr:row>
      <xdr:rowOff>127000</xdr:rowOff>
    </xdr:from>
    <xdr:to>
      <xdr:col>14</xdr:col>
      <xdr:colOff>359833</xdr:colOff>
      <xdr:row>13</xdr:row>
      <xdr:rowOff>126999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8"/>
  <sheetViews>
    <sheetView tabSelected="1" topLeftCell="A4" zoomScale="85" zoomScaleNormal="85" workbookViewId="0">
      <selection activeCell="A6" sqref="A6"/>
    </sheetView>
  </sheetViews>
  <sheetFormatPr defaultRowHeight="15"/>
  <cols>
    <col min="1" max="1" width="13.85546875" bestFit="1" customWidth="1"/>
    <col min="2" max="2" width="34.5703125" bestFit="1" customWidth="1"/>
    <col min="3" max="3" width="15.140625" bestFit="1" customWidth="1"/>
    <col min="4" max="4" width="10.28515625" bestFit="1" customWidth="1"/>
    <col min="5" max="5" width="20.5703125" bestFit="1" customWidth="1"/>
    <col min="6" max="6" width="12.28515625" bestFit="1" customWidth="1"/>
    <col min="7" max="7" width="7.42578125" bestFit="1" customWidth="1"/>
    <col min="8" max="8" width="14.85546875" bestFit="1" customWidth="1"/>
    <col min="9" max="10" width="13.7109375" bestFit="1" customWidth="1"/>
    <col min="11" max="11" width="16.140625" bestFit="1" customWidth="1"/>
    <col min="12" max="12" width="15.140625" bestFit="1" customWidth="1"/>
  </cols>
  <sheetData>
    <row r="1" spans="1:12">
      <c r="A1" s="88" t="s">
        <v>172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54.75" customHeigh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2">
      <c r="A3" s="89" t="s">
        <v>1</v>
      </c>
      <c r="B3" s="89" t="s">
        <v>153</v>
      </c>
      <c r="C3" s="89" t="s">
        <v>154</v>
      </c>
      <c r="D3" s="90" t="s">
        <v>155</v>
      </c>
      <c r="E3" s="90" t="s">
        <v>156</v>
      </c>
      <c r="F3" s="91" t="s">
        <v>157</v>
      </c>
      <c r="G3" s="91"/>
      <c r="H3" s="91"/>
      <c r="I3" s="91" t="s">
        <v>158</v>
      </c>
      <c r="J3" s="91"/>
      <c r="K3" s="91"/>
      <c r="L3" s="31" t="s">
        <v>159</v>
      </c>
    </row>
    <row r="4" spans="1:12">
      <c r="A4" s="89"/>
      <c r="B4" s="89"/>
      <c r="C4" s="89"/>
      <c r="D4" s="90"/>
      <c r="E4" s="90"/>
      <c r="F4" s="31" t="s">
        <v>160</v>
      </c>
      <c r="G4" s="31" t="s">
        <v>161</v>
      </c>
      <c r="H4" s="34" t="s">
        <v>162</v>
      </c>
      <c r="I4" s="31" t="s">
        <v>163</v>
      </c>
      <c r="J4" s="31" t="s">
        <v>164</v>
      </c>
      <c r="K4" s="31" t="s">
        <v>165</v>
      </c>
      <c r="L4" s="31" t="s">
        <v>166</v>
      </c>
    </row>
    <row r="5" spans="1:12" ht="15.75">
      <c r="A5" s="87" t="s">
        <v>171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</row>
    <row r="6" spans="1:12">
      <c r="A6" s="32" t="s">
        <v>167</v>
      </c>
      <c r="B6" s="32" t="s">
        <v>201</v>
      </c>
      <c r="C6" s="33"/>
      <c r="D6" s="33"/>
      <c r="E6" s="33"/>
      <c r="F6" s="33"/>
      <c r="G6" s="33"/>
      <c r="H6" s="33"/>
      <c r="I6" s="33"/>
      <c r="J6" s="33"/>
      <c r="K6" s="33"/>
      <c r="L6" s="33"/>
    </row>
    <row r="8" spans="1:12">
      <c r="A8" s="50"/>
      <c r="B8" s="50"/>
      <c r="C8" s="50"/>
      <c r="D8" s="50"/>
      <c r="E8" s="54">
        <v>43800</v>
      </c>
      <c r="F8" s="50"/>
      <c r="G8" s="50"/>
      <c r="H8" s="50"/>
      <c r="I8" s="50"/>
      <c r="J8" s="50"/>
      <c r="K8" s="50"/>
      <c r="L8" s="50"/>
    </row>
    <row r="10" spans="1:12">
      <c r="A10" s="44" t="s">
        <v>544</v>
      </c>
      <c r="B10" s="45" t="s">
        <v>545</v>
      </c>
      <c r="C10" s="46" t="s">
        <v>12</v>
      </c>
      <c r="D10" s="47">
        <v>1000</v>
      </c>
      <c r="E10" s="47">
        <v>38</v>
      </c>
      <c r="F10" s="46">
        <v>48</v>
      </c>
      <c r="G10" s="46">
        <v>0</v>
      </c>
      <c r="H10" s="46">
        <v>0</v>
      </c>
      <c r="I10" s="48">
        <f t="shared" ref="I10" si="0">SUM(F10-E10)*D10</f>
        <v>10000</v>
      </c>
      <c r="J10" s="49">
        <v>0</v>
      </c>
      <c r="K10" s="49">
        <v>0</v>
      </c>
      <c r="L10" s="48">
        <f t="shared" ref="L10" si="1">SUM(I10:K10)</f>
        <v>10000</v>
      </c>
    </row>
    <row r="11" spans="1:12">
      <c r="A11" s="44" t="s">
        <v>542</v>
      </c>
      <c r="B11" s="45" t="s">
        <v>543</v>
      </c>
      <c r="C11" s="46" t="s">
        <v>12</v>
      </c>
      <c r="D11" s="47">
        <v>6000</v>
      </c>
      <c r="E11" s="47">
        <v>21</v>
      </c>
      <c r="F11" s="46">
        <v>22.5</v>
      </c>
      <c r="G11" s="46">
        <v>24</v>
      </c>
      <c r="H11" s="46">
        <v>0</v>
      </c>
      <c r="I11" s="48">
        <f t="shared" ref="I11" si="2">SUM(F11-E11)*D11</f>
        <v>9000</v>
      </c>
      <c r="J11" s="49">
        <f t="shared" ref="J11" si="3">SUM(G11-F11)*D11</f>
        <v>9000</v>
      </c>
      <c r="K11" s="49">
        <v>0</v>
      </c>
      <c r="L11" s="48">
        <f t="shared" ref="L11" si="4">SUM(I11:K11)</f>
        <v>18000</v>
      </c>
    </row>
    <row r="12" spans="1:12">
      <c r="A12" s="44" t="s">
        <v>540</v>
      </c>
      <c r="B12" s="45" t="s">
        <v>541</v>
      </c>
      <c r="C12" s="46" t="s">
        <v>12</v>
      </c>
      <c r="D12" s="47">
        <v>1000</v>
      </c>
      <c r="E12" s="47">
        <v>67</v>
      </c>
      <c r="F12" s="46">
        <v>74</v>
      </c>
      <c r="G12" s="46">
        <v>0</v>
      </c>
      <c r="H12" s="46">
        <v>0</v>
      </c>
      <c r="I12" s="48">
        <f t="shared" ref="I12" si="5">SUM(F12-E12)*D12</f>
        <v>7000</v>
      </c>
      <c r="J12" s="49">
        <v>0</v>
      </c>
      <c r="K12" s="49">
        <v>0</v>
      </c>
      <c r="L12" s="48">
        <f t="shared" ref="L12" si="6">SUM(I12:K12)</f>
        <v>7000</v>
      </c>
    </row>
    <row r="13" spans="1:12">
      <c r="A13" s="44" t="s">
        <v>538</v>
      </c>
      <c r="B13" s="45" t="s">
        <v>539</v>
      </c>
      <c r="C13" s="46" t="s">
        <v>12</v>
      </c>
      <c r="D13" s="47">
        <v>6000</v>
      </c>
      <c r="E13" s="47">
        <v>44</v>
      </c>
      <c r="F13" s="46">
        <v>44</v>
      </c>
      <c r="G13" s="46">
        <v>0</v>
      </c>
      <c r="H13" s="46">
        <v>0</v>
      </c>
      <c r="I13" s="48">
        <f t="shared" ref="I13" si="7">SUM(F13-E13)*D13</f>
        <v>0</v>
      </c>
      <c r="J13" s="49">
        <v>0</v>
      </c>
      <c r="K13" s="49">
        <v>0</v>
      </c>
      <c r="L13" s="48">
        <f t="shared" ref="L13" si="8">SUM(I13:K13)</f>
        <v>0</v>
      </c>
    </row>
    <row r="14" spans="1:12">
      <c r="A14" s="44" t="s">
        <v>536</v>
      </c>
      <c r="B14" s="45" t="s">
        <v>537</v>
      </c>
      <c r="C14" s="46" t="s">
        <v>12</v>
      </c>
      <c r="D14" s="47">
        <v>6000</v>
      </c>
      <c r="E14" s="47">
        <v>24</v>
      </c>
      <c r="F14" s="46">
        <v>22</v>
      </c>
      <c r="G14" s="46">
        <v>0</v>
      </c>
      <c r="H14" s="46">
        <v>0</v>
      </c>
      <c r="I14" s="48">
        <f t="shared" ref="I14" si="9">SUM(F14-E14)*D14</f>
        <v>-12000</v>
      </c>
      <c r="J14" s="49">
        <v>0</v>
      </c>
      <c r="K14" s="49">
        <v>0</v>
      </c>
      <c r="L14" s="48">
        <f t="shared" ref="L14" si="10">SUM(I14:K14)</f>
        <v>-12000</v>
      </c>
    </row>
    <row r="15" spans="1:12">
      <c r="A15" s="44" t="s">
        <v>534</v>
      </c>
      <c r="B15" s="45" t="s">
        <v>535</v>
      </c>
      <c r="C15" s="46" t="s">
        <v>12</v>
      </c>
      <c r="D15" s="47">
        <v>11200</v>
      </c>
      <c r="E15" s="47">
        <v>11.5</v>
      </c>
      <c r="F15" s="46">
        <v>12.5</v>
      </c>
      <c r="G15" s="46">
        <v>0</v>
      </c>
      <c r="H15" s="46">
        <v>0</v>
      </c>
      <c r="I15" s="48">
        <f t="shared" ref="I15" si="11">SUM(F15-E15)*D15</f>
        <v>11200</v>
      </c>
      <c r="J15" s="49">
        <v>0</v>
      </c>
      <c r="K15" s="49">
        <v>0</v>
      </c>
      <c r="L15" s="48">
        <f t="shared" ref="L15" si="12">SUM(I15:K15)</f>
        <v>11200</v>
      </c>
    </row>
    <row r="16" spans="1:12">
      <c r="A16" s="44" t="s">
        <v>533</v>
      </c>
      <c r="B16" s="45" t="s">
        <v>532</v>
      </c>
      <c r="C16" s="46" t="s">
        <v>12</v>
      </c>
      <c r="D16" s="47">
        <v>2400</v>
      </c>
      <c r="E16" s="47">
        <v>45</v>
      </c>
      <c r="F16" s="46">
        <v>40</v>
      </c>
      <c r="G16" s="46">
        <v>0</v>
      </c>
      <c r="H16" s="46">
        <v>0</v>
      </c>
      <c r="I16" s="48">
        <f t="shared" ref="I16" si="13">SUM(F16-E16)*D16</f>
        <v>-12000</v>
      </c>
      <c r="J16" s="49">
        <v>0</v>
      </c>
      <c r="K16" s="49">
        <v>0</v>
      </c>
      <c r="L16" s="48">
        <f t="shared" ref="L16" si="14">SUM(I16:K16)</f>
        <v>-12000</v>
      </c>
    </row>
    <row r="17" spans="1:12">
      <c r="A17" s="50"/>
      <c r="B17" s="50"/>
      <c r="C17" s="50"/>
      <c r="D17" s="50"/>
      <c r="E17" s="50"/>
      <c r="F17" s="50"/>
      <c r="G17" s="50"/>
      <c r="H17" s="51"/>
      <c r="I17" s="52">
        <f>SUM(I10:I16)</f>
        <v>13200</v>
      </c>
      <c r="J17" s="53"/>
      <c r="K17" s="51"/>
      <c r="L17" s="52">
        <f>SUM(L10:L16)</f>
        <v>22200</v>
      </c>
    </row>
    <row r="18" spans="1:12">
      <c r="A18" s="39">
        <v>43770</v>
      </c>
    </row>
    <row r="19" spans="1:12">
      <c r="A19" s="72" t="s">
        <v>242</v>
      </c>
      <c r="B19" s="73" t="s">
        <v>243</v>
      </c>
      <c r="C19" s="60" t="s">
        <v>244</v>
      </c>
      <c r="D19" s="74" t="s">
        <v>245</v>
      </c>
      <c r="E19" s="74" t="s">
        <v>246</v>
      </c>
      <c r="F19" s="60" t="s">
        <v>223</v>
      </c>
    </row>
    <row r="20" spans="1:12">
      <c r="A20" s="44" t="s">
        <v>423</v>
      </c>
      <c r="B20" s="58">
        <v>2</v>
      </c>
      <c r="C20" s="46">
        <f>SUM(A20-B20)</f>
        <v>20</v>
      </c>
      <c r="D20" s="47">
        <v>5</v>
      </c>
      <c r="E20" s="46">
        <f>SUM(C20-D20)</f>
        <v>15</v>
      </c>
      <c r="F20" s="46">
        <f>E20*100/C20</f>
        <v>75</v>
      </c>
    </row>
    <row r="21" spans="1:12">
      <c r="A21" s="50"/>
      <c r="B21" s="50"/>
      <c r="C21" s="50"/>
      <c r="D21" s="50"/>
      <c r="E21" s="54">
        <v>43770</v>
      </c>
      <c r="F21" s="50"/>
      <c r="G21" s="50"/>
      <c r="H21" s="50"/>
      <c r="I21" s="50"/>
      <c r="J21" s="50"/>
      <c r="K21" s="50"/>
      <c r="L21" s="50"/>
    </row>
    <row r="23" spans="1:12">
      <c r="A23" s="44" t="s">
        <v>530</v>
      </c>
      <c r="B23" s="45" t="s">
        <v>531</v>
      </c>
      <c r="C23" s="46" t="s">
        <v>12</v>
      </c>
      <c r="D23" s="47">
        <v>1600</v>
      </c>
      <c r="E23" s="47">
        <v>58</v>
      </c>
      <c r="F23" s="46">
        <v>52</v>
      </c>
      <c r="G23" s="46">
        <v>64</v>
      </c>
      <c r="H23" s="46">
        <v>0</v>
      </c>
      <c r="I23" s="48">
        <f t="shared" ref="I23" si="15">SUM(F23-E23)*D23</f>
        <v>-9600</v>
      </c>
      <c r="J23" s="49">
        <v>0</v>
      </c>
      <c r="K23" s="49">
        <v>0</v>
      </c>
      <c r="L23" s="48">
        <f t="shared" ref="L23" si="16">SUM(I23:K23)</f>
        <v>-9600</v>
      </c>
    </row>
    <row r="24" spans="1:12">
      <c r="A24" s="44" t="s">
        <v>528</v>
      </c>
      <c r="B24" s="45" t="s">
        <v>529</v>
      </c>
      <c r="C24" s="46" t="s">
        <v>12</v>
      </c>
      <c r="D24" s="47">
        <v>1600</v>
      </c>
      <c r="E24" s="47">
        <v>51</v>
      </c>
      <c r="F24" s="46">
        <v>57</v>
      </c>
      <c r="G24" s="46">
        <v>64</v>
      </c>
      <c r="H24" s="46">
        <v>0</v>
      </c>
      <c r="I24" s="48">
        <f t="shared" ref="I24" si="17">SUM(F24-E24)*D24</f>
        <v>9600</v>
      </c>
      <c r="J24" s="49">
        <f t="shared" ref="J24" si="18">SUM(G24-F24)*D24</f>
        <v>11200</v>
      </c>
      <c r="K24" s="49">
        <v>0</v>
      </c>
      <c r="L24" s="48">
        <f t="shared" ref="L24" si="19">SUM(I24:K24)</f>
        <v>20800</v>
      </c>
    </row>
    <row r="25" spans="1:12">
      <c r="A25" s="44" t="s">
        <v>526</v>
      </c>
      <c r="B25" s="45" t="s">
        <v>527</v>
      </c>
      <c r="C25" s="46" t="s">
        <v>12</v>
      </c>
      <c r="D25" s="47">
        <v>5200</v>
      </c>
      <c r="E25" s="47">
        <v>9</v>
      </c>
      <c r="F25" s="46">
        <v>10.5</v>
      </c>
      <c r="G25" s="46">
        <v>11.5</v>
      </c>
      <c r="H25" s="46">
        <v>0</v>
      </c>
      <c r="I25" s="48">
        <f t="shared" ref="I25" si="20">SUM(F25-E25)*D25</f>
        <v>7800</v>
      </c>
      <c r="J25" s="49">
        <f t="shared" ref="J25" si="21">SUM(G25-F25)*D25</f>
        <v>5200</v>
      </c>
      <c r="K25" s="49">
        <v>0</v>
      </c>
      <c r="L25" s="48">
        <f t="shared" ref="L25" si="22">SUM(I25:K25)</f>
        <v>13000</v>
      </c>
    </row>
    <row r="26" spans="1:12">
      <c r="A26" s="44" t="s">
        <v>522</v>
      </c>
      <c r="B26" s="45" t="s">
        <v>523</v>
      </c>
      <c r="C26" s="46" t="s">
        <v>12</v>
      </c>
      <c r="D26" s="47">
        <v>10000</v>
      </c>
      <c r="E26" s="47">
        <v>10.3</v>
      </c>
      <c r="F26" s="46">
        <v>11.3</v>
      </c>
      <c r="G26" s="46">
        <v>0</v>
      </c>
      <c r="H26" s="46">
        <v>0</v>
      </c>
      <c r="I26" s="48">
        <f t="shared" ref="I26" si="23">SUM(F26-E26)*D26</f>
        <v>10000</v>
      </c>
      <c r="J26" s="49">
        <v>0</v>
      </c>
      <c r="K26" s="49">
        <v>0</v>
      </c>
      <c r="L26" s="48">
        <f t="shared" ref="L26" si="24">SUM(I26:K26)</f>
        <v>10000</v>
      </c>
    </row>
    <row r="27" spans="1:12">
      <c r="A27" s="44" t="s">
        <v>522</v>
      </c>
      <c r="B27" s="45" t="s">
        <v>524</v>
      </c>
      <c r="C27" s="46" t="s">
        <v>12</v>
      </c>
      <c r="D27" s="47">
        <v>10800</v>
      </c>
      <c r="E27" s="47">
        <v>6.4</v>
      </c>
      <c r="F27" s="46">
        <v>5.5</v>
      </c>
      <c r="G27" s="46">
        <v>0</v>
      </c>
      <c r="H27" s="46">
        <v>0</v>
      </c>
      <c r="I27" s="48">
        <f t="shared" ref="I27" si="25">SUM(F27-E27)*D27</f>
        <v>-9720.0000000000036</v>
      </c>
      <c r="J27" s="49">
        <v>0</v>
      </c>
      <c r="K27" s="49">
        <v>0</v>
      </c>
      <c r="L27" s="48">
        <f t="shared" ref="L27" si="26">SUM(I27:K27)</f>
        <v>-9720.0000000000036</v>
      </c>
    </row>
    <row r="28" spans="1:12">
      <c r="A28" s="44" t="s">
        <v>522</v>
      </c>
      <c r="B28" s="45" t="s">
        <v>525</v>
      </c>
      <c r="C28" s="46" t="s">
        <v>12</v>
      </c>
      <c r="D28" s="47">
        <v>8000</v>
      </c>
      <c r="E28" s="47">
        <v>8</v>
      </c>
      <c r="F28" s="46">
        <v>8</v>
      </c>
      <c r="G28" s="46">
        <v>0</v>
      </c>
      <c r="H28" s="46">
        <v>0</v>
      </c>
      <c r="I28" s="48">
        <f t="shared" ref="I28" si="27">SUM(F28-E28)*D28</f>
        <v>0</v>
      </c>
      <c r="J28" s="49">
        <v>0</v>
      </c>
      <c r="K28" s="49">
        <v>0</v>
      </c>
      <c r="L28" s="48">
        <f t="shared" ref="L28" si="28">SUM(I28:K28)</f>
        <v>0</v>
      </c>
    </row>
    <row r="29" spans="1:12">
      <c r="A29" s="44" t="s">
        <v>520</v>
      </c>
      <c r="B29" s="45" t="s">
        <v>521</v>
      </c>
      <c r="C29" s="46" t="s">
        <v>12</v>
      </c>
      <c r="D29" s="47">
        <v>2000</v>
      </c>
      <c r="E29" s="47">
        <v>34</v>
      </c>
      <c r="F29" s="46">
        <v>29</v>
      </c>
      <c r="G29" s="46">
        <v>0</v>
      </c>
      <c r="H29" s="46">
        <v>0</v>
      </c>
      <c r="I29" s="48">
        <f t="shared" ref="I29" si="29">SUM(F29-E29)*D29</f>
        <v>-10000</v>
      </c>
      <c r="J29" s="49">
        <v>0</v>
      </c>
      <c r="K29" s="49">
        <v>0</v>
      </c>
      <c r="L29" s="48">
        <f t="shared" ref="L29" si="30">SUM(I29:K29)</f>
        <v>-10000</v>
      </c>
    </row>
    <row r="30" spans="1:12">
      <c r="A30" s="44" t="s">
        <v>518</v>
      </c>
      <c r="B30" s="45" t="s">
        <v>519</v>
      </c>
      <c r="C30" s="46" t="s">
        <v>12</v>
      </c>
      <c r="D30" s="47">
        <v>2000</v>
      </c>
      <c r="E30" s="47">
        <v>35</v>
      </c>
      <c r="F30" s="46">
        <v>40</v>
      </c>
      <c r="G30" s="46">
        <v>0</v>
      </c>
      <c r="H30" s="46">
        <v>0</v>
      </c>
      <c r="I30" s="48">
        <f t="shared" ref="I30" si="31">SUM(F30-E30)*D30</f>
        <v>10000</v>
      </c>
      <c r="J30" s="49">
        <v>0</v>
      </c>
      <c r="K30" s="49">
        <v>0</v>
      </c>
      <c r="L30" s="48">
        <f t="shared" ref="L30" si="32">SUM(I30:K30)</f>
        <v>10000</v>
      </c>
    </row>
    <row r="31" spans="1:12">
      <c r="A31" s="44" t="s">
        <v>516</v>
      </c>
      <c r="B31" s="45" t="s">
        <v>517</v>
      </c>
      <c r="C31" s="46" t="s">
        <v>12</v>
      </c>
      <c r="D31" s="47">
        <v>2000</v>
      </c>
      <c r="E31" s="47">
        <v>15.5</v>
      </c>
      <c r="F31" s="46">
        <v>13</v>
      </c>
      <c r="G31" s="46">
        <v>0</v>
      </c>
      <c r="H31" s="46">
        <v>0</v>
      </c>
      <c r="I31" s="48">
        <f t="shared" ref="I31" si="33">SUM(F31-E31)*D31</f>
        <v>-5000</v>
      </c>
      <c r="J31" s="49">
        <v>0</v>
      </c>
      <c r="K31" s="49">
        <v>0</v>
      </c>
      <c r="L31" s="48">
        <f t="shared" ref="L31" si="34">SUM(I31:K31)</f>
        <v>-5000</v>
      </c>
    </row>
    <row r="32" spans="1:12">
      <c r="A32" s="44" t="s">
        <v>514</v>
      </c>
      <c r="B32" s="45" t="s">
        <v>515</v>
      </c>
      <c r="C32" s="46" t="s">
        <v>12</v>
      </c>
      <c r="D32" s="47">
        <v>1600</v>
      </c>
      <c r="E32" s="47">
        <v>35</v>
      </c>
      <c r="F32" s="46">
        <v>40</v>
      </c>
      <c r="G32" s="46">
        <v>0</v>
      </c>
      <c r="H32" s="46">
        <v>0</v>
      </c>
      <c r="I32" s="48">
        <f t="shared" ref="I32" si="35">SUM(F32-E32)*D32</f>
        <v>8000</v>
      </c>
      <c r="J32" s="49">
        <v>0</v>
      </c>
      <c r="K32" s="49">
        <v>0</v>
      </c>
      <c r="L32" s="48">
        <f t="shared" ref="L32" si="36">SUM(I32:K32)</f>
        <v>8000</v>
      </c>
    </row>
    <row r="33" spans="1:12">
      <c r="A33" s="44" t="s">
        <v>513</v>
      </c>
      <c r="B33" s="45" t="s">
        <v>512</v>
      </c>
      <c r="C33" s="46" t="s">
        <v>12</v>
      </c>
      <c r="D33" s="47">
        <v>7404</v>
      </c>
      <c r="E33" s="47">
        <v>21</v>
      </c>
      <c r="F33" s="46">
        <v>22.5</v>
      </c>
      <c r="G33" s="46">
        <v>24</v>
      </c>
      <c r="H33" s="46">
        <v>0</v>
      </c>
      <c r="I33" s="48">
        <f t="shared" ref="I33" si="37">SUM(F33-E33)*D33</f>
        <v>11106</v>
      </c>
      <c r="J33" s="49">
        <f t="shared" ref="J33" si="38">SUM(G33-F33)*D33</f>
        <v>11106</v>
      </c>
      <c r="K33" s="49">
        <v>0</v>
      </c>
      <c r="L33" s="48">
        <f t="shared" ref="L33" si="39">SUM(I33:K33)</f>
        <v>22212</v>
      </c>
    </row>
    <row r="34" spans="1:12">
      <c r="A34" s="44" t="s">
        <v>510</v>
      </c>
      <c r="B34" s="45" t="s">
        <v>511</v>
      </c>
      <c r="C34" s="46" t="s">
        <v>12</v>
      </c>
      <c r="D34" s="47">
        <v>1000</v>
      </c>
      <c r="E34" s="47">
        <v>95</v>
      </c>
      <c r="F34" s="46">
        <v>105</v>
      </c>
      <c r="G34" s="46">
        <v>115</v>
      </c>
      <c r="H34" s="46">
        <v>0</v>
      </c>
      <c r="I34" s="48">
        <f t="shared" ref="I34" si="40">SUM(F34-E34)*D34</f>
        <v>10000</v>
      </c>
      <c r="J34" s="49">
        <f t="shared" ref="J34" si="41">SUM(G34-F34)*D34</f>
        <v>10000</v>
      </c>
      <c r="K34" s="49">
        <v>0</v>
      </c>
      <c r="L34" s="48">
        <f t="shared" ref="L34" si="42">SUM(I34:K34)</f>
        <v>20000</v>
      </c>
    </row>
    <row r="35" spans="1:12">
      <c r="A35" s="44" t="s">
        <v>508</v>
      </c>
      <c r="B35" s="45" t="s">
        <v>509</v>
      </c>
      <c r="C35" s="46" t="s">
        <v>12</v>
      </c>
      <c r="D35" s="47">
        <v>1000</v>
      </c>
      <c r="E35" s="47">
        <v>60</v>
      </c>
      <c r="F35" s="46">
        <v>68</v>
      </c>
      <c r="G35" s="46">
        <v>0</v>
      </c>
      <c r="H35" s="46">
        <v>0</v>
      </c>
      <c r="I35" s="48">
        <f t="shared" ref="I35" si="43">SUM(F35-E35)*D35</f>
        <v>8000</v>
      </c>
      <c r="J35" s="49">
        <v>0</v>
      </c>
      <c r="K35" s="49">
        <v>0</v>
      </c>
      <c r="L35" s="48">
        <f t="shared" ref="L35" si="44">SUM(I35:K35)</f>
        <v>8000</v>
      </c>
    </row>
    <row r="36" spans="1:12">
      <c r="A36" s="44" t="s">
        <v>506</v>
      </c>
      <c r="B36" s="45" t="s">
        <v>507</v>
      </c>
      <c r="C36" s="46" t="s">
        <v>12</v>
      </c>
      <c r="D36" s="47">
        <v>3000</v>
      </c>
      <c r="E36" s="47">
        <v>25.5</v>
      </c>
      <c r="F36" s="46">
        <v>27</v>
      </c>
      <c r="G36" s="46">
        <v>0</v>
      </c>
      <c r="H36" s="46">
        <v>0</v>
      </c>
      <c r="I36" s="48">
        <f t="shared" ref="I36" si="45">SUM(F36-E36)*D36</f>
        <v>4500</v>
      </c>
      <c r="J36" s="49">
        <v>0</v>
      </c>
      <c r="K36" s="49">
        <v>0</v>
      </c>
      <c r="L36" s="48">
        <f t="shared" ref="L36" si="46">SUM(I36:K36)</f>
        <v>4500</v>
      </c>
    </row>
    <row r="37" spans="1:12">
      <c r="A37" s="44" t="s">
        <v>505</v>
      </c>
      <c r="B37" s="45" t="s">
        <v>504</v>
      </c>
      <c r="C37" s="46" t="s">
        <v>12</v>
      </c>
      <c r="D37" s="47">
        <v>1600</v>
      </c>
      <c r="E37" s="47">
        <v>44</v>
      </c>
      <c r="F37" s="46">
        <v>46</v>
      </c>
      <c r="G37" s="46">
        <v>0</v>
      </c>
      <c r="H37" s="46">
        <v>0</v>
      </c>
      <c r="I37" s="48">
        <f t="shared" ref="I37" si="47">SUM(F37-E37)*D37</f>
        <v>3200</v>
      </c>
      <c r="J37" s="49">
        <v>0</v>
      </c>
      <c r="K37" s="49">
        <v>0</v>
      </c>
      <c r="L37" s="48">
        <f t="shared" ref="L37" si="48">SUM(I37:K37)</f>
        <v>3200</v>
      </c>
    </row>
    <row r="38" spans="1:12">
      <c r="A38" s="44" t="s">
        <v>502</v>
      </c>
      <c r="B38" s="45" t="s">
        <v>503</v>
      </c>
      <c r="C38" s="46" t="s">
        <v>12</v>
      </c>
      <c r="D38" s="47">
        <v>2000</v>
      </c>
      <c r="E38" s="47">
        <v>52</v>
      </c>
      <c r="F38" s="46">
        <v>56</v>
      </c>
      <c r="G38" s="46">
        <v>60</v>
      </c>
      <c r="H38" s="46">
        <v>0</v>
      </c>
      <c r="I38" s="48">
        <f t="shared" ref="I38" si="49">SUM(F38-E38)*D38</f>
        <v>8000</v>
      </c>
      <c r="J38" s="49">
        <f t="shared" ref="J38:J42" si="50">SUM(G38-F38)*D38</f>
        <v>8000</v>
      </c>
      <c r="K38" s="49">
        <v>0</v>
      </c>
      <c r="L38" s="48">
        <f t="shared" ref="L38" si="51">SUM(I38:K38)</f>
        <v>16000</v>
      </c>
    </row>
    <row r="39" spans="1:12">
      <c r="A39" s="44" t="s">
        <v>501</v>
      </c>
      <c r="B39" s="45" t="s">
        <v>468</v>
      </c>
      <c r="C39" s="46" t="s">
        <v>12</v>
      </c>
      <c r="D39" s="47">
        <v>2400</v>
      </c>
      <c r="E39" s="47">
        <v>35</v>
      </c>
      <c r="F39" s="46">
        <v>39</v>
      </c>
      <c r="G39" s="46">
        <v>0</v>
      </c>
      <c r="H39" s="46">
        <v>0</v>
      </c>
      <c r="I39" s="48">
        <f t="shared" ref="I39" si="52">SUM(F39-E39)*D39</f>
        <v>9600</v>
      </c>
      <c r="J39" s="49">
        <v>0</v>
      </c>
      <c r="K39" s="49">
        <v>0</v>
      </c>
      <c r="L39" s="48">
        <f t="shared" ref="L39" si="53">SUM(I39:K39)</f>
        <v>9600</v>
      </c>
    </row>
    <row r="40" spans="1:12">
      <c r="A40" s="44" t="s">
        <v>498</v>
      </c>
      <c r="B40" s="45" t="s">
        <v>500</v>
      </c>
      <c r="C40" s="46" t="s">
        <v>12</v>
      </c>
      <c r="D40" s="47">
        <v>2000</v>
      </c>
      <c r="E40" s="47">
        <v>155</v>
      </c>
      <c r="F40" s="46">
        <v>165</v>
      </c>
      <c r="G40" s="46">
        <v>175</v>
      </c>
      <c r="H40" s="46">
        <v>0</v>
      </c>
      <c r="I40" s="48">
        <f t="shared" ref="I40" si="54">SUM(F40-E40)*D40</f>
        <v>20000</v>
      </c>
      <c r="J40" s="49">
        <f t="shared" si="50"/>
        <v>20000</v>
      </c>
      <c r="K40" s="49">
        <v>0</v>
      </c>
      <c r="L40" s="48">
        <f t="shared" ref="L40" si="55">SUM(I40:K40)</f>
        <v>40000</v>
      </c>
    </row>
    <row r="41" spans="1:12">
      <c r="A41" s="44" t="s">
        <v>498</v>
      </c>
      <c r="B41" s="45" t="s">
        <v>499</v>
      </c>
      <c r="C41" s="46" t="s">
        <v>12</v>
      </c>
      <c r="D41" s="47">
        <v>800</v>
      </c>
      <c r="E41" s="47">
        <v>90</v>
      </c>
      <c r="F41" s="46">
        <v>86.5</v>
      </c>
      <c r="G41" s="46">
        <v>0</v>
      </c>
      <c r="H41" s="46">
        <v>0</v>
      </c>
      <c r="I41" s="48">
        <f t="shared" ref="I41" si="56">SUM(F41-E41)*D41</f>
        <v>-2800</v>
      </c>
      <c r="J41" s="49">
        <v>0</v>
      </c>
      <c r="K41" s="49">
        <v>0</v>
      </c>
      <c r="L41" s="48">
        <f t="shared" ref="L41" si="57">SUM(I41:K41)</f>
        <v>-2800</v>
      </c>
    </row>
    <row r="42" spans="1:12">
      <c r="A42" s="44" t="s">
        <v>497</v>
      </c>
      <c r="B42" s="45" t="s">
        <v>399</v>
      </c>
      <c r="C42" s="46" t="s">
        <v>12</v>
      </c>
      <c r="D42" s="47">
        <v>1000</v>
      </c>
      <c r="E42" s="47">
        <v>158</v>
      </c>
      <c r="F42" s="46">
        <v>168</v>
      </c>
      <c r="G42" s="46">
        <v>178</v>
      </c>
      <c r="H42" s="46">
        <v>0</v>
      </c>
      <c r="I42" s="48">
        <f t="shared" ref="I42" si="58">SUM(F42-E42)*D42</f>
        <v>10000</v>
      </c>
      <c r="J42" s="49">
        <f t="shared" si="50"/>
        <v>10000</v>
      </c>
      <c r="K42" s="49">
        <v>0</v>
      </c>
      <c r="L42" s="48">
        <f t="shared" ref="L42" si="59">SUM(I42:K42)</f>
        <v>20000</v>
      </c>
    </row>
    <row r="43" spans="1:12">
      <c r="A43" s="44" t="s">
        <v>493</v>
      </c>
      <c r="B43" s="45" t="s">
        <v>495</v>
      </c>
      <c r="C43" s="46" t="s">
        <v>12</v>
      </c>
      <c r="D43" s="47">
        <v>1200</v>
      </c>
      <c r="E43" s="47">
        <v>110</v>
      </c>
      <c r="F43" s="46">
        <v>118</v>
      </c>
      <c r="G43" s="46">
        <v>128</v>
      </c>
      <c r="H43" s="46">
        <v>0</v>
      </c>
      <c r="I43" s="48">
        <f t="shared" ref="I43" si="60">SUM(F43-E43)*D43</f>
        <v>9600</v>
      </c>
      <c r="J43" s="49">
        <f t="shared" ref="J43" si="61">SUM(G43-F43)*D43</f>
        <v>12000</v>
      </c>
      <c r="K43" s="49">
        <v>0</v>
      </c>
      <c r="L43" s="48">
        <f t="shared" ref="L43" si="62">SUM(I43:K43)</f>
        <v>21600</v>
      </c>
    </row>
    <row r="44" spans="1:12">
      <c r="A44" s="44" t="s">
        <v>493</v>
      </c>
      <c r="B44" s="45" t="s">
        <v>494</v>
      </c>
      <c r="C44" s="46" t="s">
        <v>12</v>
      </c>
      <c r="D44" s="47">
        <v>1600</v>
      </c>
      <c r="E44" s="47">
        <v>68</v>
      </c>
      <c r="F44" s="46">
        <v>68</v>
      </c>
      <c r="G44" s="46">
        <v>0</v>
      </c>
      <c r="H44" s="46">
        <v>0</v>
      </c>
      <c r="I44" s="48">
        <f t="shared" ref="I44" si="63">SUM(F44-E44)*D44</f>
        <v>0</v>
      </c>
      <c r="J44" s="49">
        <v>0</v>
      </c>
      <c r="K44" s="49">
        <v>0</v>
      </c>
      <c r="L44" s="48">
        <f t="shared" ref="L44" si="64">SUM(I44:K44)</f>
        <v>0</v>
      </c>
    </row>
    <row r="45" spans="1:12">
      <c r="A45" s="50"/>
      <c r="B45" s="50"/>
      <c r="C45" s="50"/>
      <c r="D45" s="50"/>
      <c r="E45" s="50"/>
      <c r="F45" s="50"/>
      <c r="G45" s="50"/>
      <c r="H45" s="51"/>
      <c r="I45" s="52">
        <f>SUM(I23:I44)</f>
        <v>102286</v>
      </c>
      <c r="J45" s="53"/>
      <c r="K45" s="51"/>
      <c r="L45" s="52">
        <f>SUM(L23:L44)</f>
        <v>189792</v>
      </c>
    </row>
    <row r="46" spans="1:12">
      <c r="A46" s="39">
        <v>43739</v>
      </c>
    </row>
    <row r="47" spans="1:12">
      <c r="A47" s="72" t="s">
        <v>242</v>
      </c>
      <c r="B47" s="73" t="s">
        <v>243</v>
      </c>
      <c r="C47" s="60" t="s">
        <v>244</v>
      </c>
      <c r="D47" s="74" t="s">
        <v>245</v>
      </c>
      <c r="E47" s="74" t="s">
        <v>246</v>
      </c>
      <c r="F47" s="60" t="s">
        <v>223</v>
      </c>
    </row>
    <row r="48" spans="1:12">
      <c r="A48" s="44" t="s">
        <v>496</v>
      </c>
      <c r="B48" s="58">
        <v>2</v>
      </c>
      <c r="C48" s="46">
        <f>SUM(A48-B48)</f>
        <v>26</v>
      </c>
      <c r="D48" s="47">
        <v>5</v>
      </c>
      <c r="E48" s="46">
        <f>SUM(C48-D48)</f>
        <v>21</v>
      </c>
      <c r="F48" s="46">
        <f>E48*100/C48</f>
        <v>80.769230769230774</v>
      </c>
    </row>
    <row r="49" spans="1:12">
      <c r="A49" s="50"/>
      <c r="B49" s="50"/>
      <c r="C49" s="50"/>
      <c r="D49" s="50"/>
      <c r="E49" s="54">
        <v>43739</v>
      </c>
      <c r="F49" s="50"/>
      <c r="G49" s="50"/>
      <c r="H49" s="50"/>
      <c r="I49" s="50"/>
      <c r="J49" s="50"/>
      <c r="K49" s="50"/>
      <c r="L49" s="50"/>
    </row>
    <row r="51" spans="1:12">
      <c r="A51" s="44" t="s">
        <v>491</v>
      </c>
      <c r="B51" s="45" t="s">
        <v>492</v>
      </c>
      <c r="C51" s="46" t="s">
        <v>12</v>
      </c>
      <c r="D51" s="47">
        <v>3000</v>
      </c>
      <c r="E51" s="47">
        <v>28</v>
      </c>
      <c r="F51" s="46">
        <v>32</v>
      </c>
      <c r="G51" s="46">
        <v>36</v>
      </c>
      <c r="H51" s="46">
        <v>0</v>
      </c>
      <c r="I51" s="48">
        <f t="shared" ref="I51" si="65">SUM(F51-E51)*D51</f>
        <v>12000</v>
      </c>
      <c r="J51" s="49">
        <f t="shared" ref="J51" si="66">SUM(G51-F51)*D51</f>
        <v>12000</v>
      </c>
      <c r="K51" s="49">
        <v>0</v>
      </c>
      <c r="L51" s="48">
        <f t="shared" ref="L51" si="67">SUM(I51:K51)</f>
        <v>24000</v>
      </c>
    </row>
    <row r="52" spans="1:12">
      <c r="A52" s="44" t="s">
        <v>490</v>
      </c>
      <c r="B52" s="45" t="s">
        <v>489</v>
      </c>
      <c r="C52" s="46" t="s">
        <v>12</v>
      </c>
      <c r="D52" s="47">
        <v>1200</v>
      </c>
      <c r="E52" s="47">
        <v>45</v>
      </c>
      <c r="F52" s="46">
        <v>55</v>
      </c>
      <c r="G52" s="46">
        <v>65</v>
      </c>
      <c r="H52" s="46">
        <v>0</v>
      </c>
      <c r="I52" s="48">
        <f t="shared" ref="I52" si="68">SUM(F52-E52)*D52</f>
        <v>12000</v>
      </c>
      <c r="J52" s="49">
        <f t="shared" ref="J52" si="69">SUM(G52-F52)*D52</f>
        <v>12000</v>
      </c>
      <c r="K52" s="49">
        <v>0</v>
      </c>
      <c r="L52" s="48">
        <f t="shared" ref="L52" si="70">SUM(I52:K52)</f>
        <v>24000</v>
      </c>
    </row>
    <row r="53" spans="1:12">
      <c r="A53" s="44" t="s">
        <v>487</v>
      </c>
      <c r="B53" s="45" t="s">
        <v>488</v>
      </c>
      <c r="C53" s="46" t="s">
        <v>12</v>
      </c>
      <c r="D53" s="47">
        <v>1000</v>
      </c>
      <c r="E53" s="47">
        <v>57</v>
      </c>
      <c r="F53" s="46">
        <v>70</v>
      </c>
      <c r="G53" s="46">
        <v>85</v>
      </c>
      <c r="H53" s="46">
        <v>0</v>
      </c>
      <c r="I53" s="48">
        <f t="shared" ref="I53" si="71">SUM(F53-E53)*D53</f>
        <v>13000</v>
      </c>
      <c r="J53" s="49">
        <f t="shared" ref="J53" si="72">SUM(G53-F53)*D53</f>
        <v>15000</v>
      </c>
      <c r="K53" s="49">
        <v>0</v>
      </c>
      <c r="L53" s="48">
        <f t="shared" ref="L53" si="73">SUM(I53:K53)</f>
        <v>28000</v>
      </c>
    </row>
    <row r="54" spans="1:12">
      <c r="A54" s="44" t="s">
        <v>485</v>
      </c>
      <c r="B54" s="45" t="s">
        <v>486</v>
      </c>
      <c r="C54" s="46" t="s">
        <v>12</v>
      </c>
      <c r="D54" s="47">
        <v>5500</v>
      </c>
      <c r="E54" s="47">
        <v>11</v>
      </c>
      <c r="F54" s="46">
        <v>13</v>
      </c>
      <c r="G54" s="46">
        <v>15</v>
      </c>
      <c r="H54" s="46">
        <v>0</v>
      </c>
      <c r="I54" s="48">
        <f t="shared" ref="I54" si="74">SUM(F54-E54)*D54</f>
        <v>11000</v>
      </c>
      <c r="J54" s="49">
        <f t="shared" ref="J54" si="75">SUM(G54-F54)*D54</f>
        <v>11000</v>
      </c>
      <c r="K54" s="49">
        <v>0</v>
      </c>
      <c r="L54" s="48">
        <f t="shared" ref="L54" si="76">SUM(I54:K54)</f>
        <v>22000</v>
      </c>
    </row>
    <row r="55" spans="1:12">
      <c r="A55" s="44" t="s">
        <v>483</v>
      </c>
      <c r="B55" s="45" t="s">
        <v>484</v>
      </c>
      <c r="C55" s="46" t="s">
        <v>12</v>
      </c>
      <c r="D55" s="47">
        <v>4400</v>
      </c>
      <c r="E55" s="47">
        <v>13.5</v>
      </c>
      <c r="F55" s="46">
        <v>15.5</v>
      </c>
      <c r="G55" s="46">
        <v>17.5</v>
      </c>
      <c r="H55" s="46">
        <v>0</v>
      </c>
      <c r="I55" s="48">
        <f t="shared" ref="I55" si="77">SUM(F55-E55)*D55</f>
        <v>8800</v>
      </c>
      <c r="J55" s="49">
        <f t="shared" ref="J55" si="78">SUM(G55-F55)*D55</f>
        <v>8800</v>
      </c>
      <c r="K55" s="49">
        <v>0</v>
      </c>
      <c r="L55" s="48">
        <f t="shared" ref="L55" si="79">SUM(I55:K55)</f>
        <v>17600</v>
      </c>
    </row>
    <row r="56" spans="1:12">
      <c r="A56" s="44" t="s">
        <v>481</v>
      </c>
      <c r="B56" s="45" t="s">
        <v>482</v>
      </c>
      <c r="C56" s="46" t="s">
        <v>12</v>
      </c>
      <c r="D56" s="47">
        <v>400</v>
      </c>
      <c r="E56" s="47">
        <v>95</v>
      </c>
      <c r="F56" s="46">
        <v>102</v>
      </c>
      <c r="G56" s="46">
        <v>0</v>
      </c>
      <c r="H56" s="46">
        <v>0</v>
      </c>
      <c r="I56" s="48">
        <f t="shared" ref="I56" si="80">SUM(F56-E56)*D56</f>
        <v>2800</v>
      </c>
      <c r="J56" s="49">
        <v>0</v>
      </c>
      <c r="K56" s="49">
        <v>0</v>
      </c>
      <c r="L56" s="48">
        <f t="shared" ref="L56" si="81">SUM(I56:K56)</f>
        <v>2800</v>
      </c>
    </row>
    <row r="57" spans="1:12">
      <c r="A57" s="44" t="s">
        <v>481</v>
      </c>
      <c r="B57" s="45" t="s">
        <v>479</v>
      </c>
      <c r="C57" s="46" t="s">
        <v>12</v>
      </c>
      <c r="D57" s="47">
        <v>2000</v>
      </c>
      <c r="E57" s="47">
        <v>30</v>
      </c>
      <c r="F57" s="46">
        <v>31</v>
      </c>
      <c r="G57" s="46">
        <v>0</v>
      </c>
      <c r="H57" s="46">
        <v>0</v>
      </c>
      <c r="I57" s="48">
        <f t="shared" ref="I57" si="82">SUM(F57-E57)*D57</f>
        <v>2000</v>
      </c>
      <c r="J57" s="49">
        <v>0</v>
      </c>
      <c r="K57" s="49">
        <v>0</v>
      </c>
      <c r="L57" s="48">
        <f t="shared" ref="L57" si="83">SUM(I57:K57)</f>
        <v>2000</v>
      </c>
    </row>
    <row r="58" spans="1:12">
      <c r="A58" s="44" t="s">
        <v>478</v>
      </c>
      <c r="B58" s="45" t="s">
        <v>479</v>
      </c>
      <c r="C58" s="46" t="s">
        <v>12</v>
      </c>
      <c r="D58" s="47">
        <v>2000</v>
      </c>
      <c r="E58" s="47">
        <v>33.5</v>
      </c>
      <c r="F58" s="46">
        <v>37.5</v>
      </c>
      <c r="G58" s="46">
        <v>42.2</v>
      </c>
      <c r="H58" s="46">
        <v>0</v>
      </c>
      <c r="I58" s="48">
        <f t="shared" ref="I58" si="84">SUM(F58-E58)*D58</f>
        <v>8000</v>
      </c>
      <c r="J58" s="49">
        <f t="shared" ref="J58" si="85">SUM(G58-F58)*D58</f>
        <v>9400.0000000000055</v>
      </c>
      <c r="K58" s="49">
        <v>0</v>
      </c>
      <c r="L58" s="48">
        <f t="shared" ref="L58" si="86">SUM(I58:K58)</f>
        <v>17400.000000000007</v>
      </c>
    </row>
    <row r="59" spans="1:12">
      <c r="A59" s="44" t="s">
        <v>478</v>
      </c>
      <c r="B59" s="45" t="s">
        <v>480</v>
      </c>
      <c r="C59" s="46" t="s">
        <v>12</v>
      </c>
      <c r="D59" s="47">
        <v>5500</v>
      </c>
      <c r="E59" s="47">
        <v>14</v>
      </c>
      <c r="F59" s="46">
        <v>16</v>
      </c>
      <c r="G59" s="46">
        <v>17.5</v>
      </c>
      <c r="H59" s="46">
        <v>0</v>
      </c>
      <c r="I59" s="48">
        <f t="shared" ref="I59" si="87">SUM(F59-E59)*D59</f>
        <v>11000</v>
      </c>
      <c r="J59" s="49">
        <f t="shared" ref="J59" si="88">SUM(G59-F59)*D59</f>
        <v>8250</v>
      </c>
      <c r="K59" s="49">
        <v>0</v>
      </c>
      <c r="L59" s="48">
        <f t="shared" ref="L59" si="89">SUM(I59:K59)</f>
        <v>19250</v>
      </c>
    </row>
    <row r="60" spans="1:12">
      <c r="A60" s="44" t="s">
        <v>475</v>
      </c>
      <c r="B60" s="45" t="s">
        <v>477</v>
      </c>
      <c r="C60" s="46" t="s">
        <v>12</v>
      </c>
      <c r="D60" s="47">
        <v>2000</v>
      </c>
      <c r="E60" s="47">
        <v>40</v>
      </c>
      <c r="F60" s="46">
        <v>45</v>
      </c>
      <c r="G60" s="46">
        <v>50</v>
      </c>
      <c r="H60" s="46">
        <v>0</v>
      </c>
      <c r="I60" s="48">
        <f t="shared" ref="I60" si="90">SUM(F60-E60)*D60</f>
        <v>10000</v>
      </c>
      <c r="J60" s="49">
        <f t="shared" ref="J60" si="91">SUM(G60-F60)*D60</f>
        <v>10000</v>
      </c>
      <c r="K60" s="49">
        <v>0</v>
      </c>
      <c r="L60" s="48">
        <f t="shared" ref="L60" si="92">SUM(I60:K60)</f>
        <v>20000</v>
      </c>
    </row>
    <row r="61" spans="1:12">
      <c r="A61" s="44" t="s">
        <v>475</v>
      </c>
      <c r="B61" s="45" t="s">
        <v>476</v>
      </c>
      <c r="C61" s="46" t="s">
        <v>12</v>
      </c>
      <c r="D61" s="47">
        <v>8000</v>
      </c>
      <c r="E61" s="47">
        <v>12.5</v>
      </c>
      <c r="F61" s="46">
        <v>12</v>
      </c>
      <c r="G61" s="46">
        <v>0</v>
      </c>
      <c r="H61" s="46">
        <v>0</v>
      </c>
      <c r="I61" s="48">
        <f t="shared" ref="I61" si="93">SUM(F61-E61)*D61</f>
        <v>-4000</v>
      </c>
      <c r="J61" s="49">
        <v>0</v>
      </c>
      <c r="K61" s="49">
        <v>0</v>
      </c>
      <c r="L61" s="48">
        <f t="shared" ref="L61" si="94">SUM(I61:K61)</f>
        <v>-4000</v>
      </c>
    </row>
    <row r="62" spans="1:12">
      <c r="A62" s="44" t="s">
        <v>472</v>
      </c>
      <c r="B62" s="45" t="s">
        <v>474</v>
      </c>
      <c r="C62" s="46" t="s">
        <v>12</v>
      </c>
      <c r="D62" s="47">
        <v>1200</v>
      </c>
      <c r="E62" s="47">
        <v>40</v>
      </c>
      <c r="F62" s="46">
        <v>44</v>
      </c>
      <c r="G62" s="46">
        <v>0</v>
      </c>
      <c r="H62" s="46">
        <v>0</v>
      </c>
      <c r="I62" s="48">
        <f t="shared" ref="I62" si="95">SUM(F62-E62)*D62</f>
        <v>4800</v>
      </c>
      <c r="J62" s="49">
        <v>0</v>
      </c>
      <c r="K62" s="49">
        <v>0</v>
      </c>
      <c r="L62" s="48">
        <f t="shared" ref="L62" si="96">SUM(I62:K62)</f>
        <v>4800</v>
      </c>
    </row>
    <row r="63" spans="1:12">
      <c r="A63" s="44" t="s">
        <v>472</v>
      </c>
      <c r="B63" s="45" t="s">
        <v>473</v>
      </c>
      <c r="C63" s="46" t="s">
        <v>12</v>
      </c>
      <c r="D63" s="47">
        <v>1200</v>
      </c>
      <c r="E63" s="47">
        <v>30</v>
      </c>
      <c r="F63" s="46">
        <v>30</v>
      </c>
      <c r="G63" s="46">
        <v>0</v>
      </c>
      <c r="H63" s="46">
        <v>0</v>
      </c>
      <c r="I63" s="48">
        <f t="shared" ref="I63" si="97">SUM(F63-E63)*D63</f>
        <v>0</v>
      </c>
      <c r="J63" s="49">
        <v>0</v>
      </c>
      <c r="K63" s="49">
        <v>0</v>
      </c>
      <c r="L63" s="48">
        <f t="shared" ref="L63" si="98">SUM(I63:K63)</f>
        <v>0</v>
      </c>
    </row>
    <row r="64" spans="1:12">
      <c r="A64" s="44" t="s">
        <v>470</v>
      </c>
      <c r="B64" s="45" t="s">
        <v>471</v>
      </c>
      <c r="C64" s="46" t="s">
        <v>12</v>
      </c>
      <c r="D64" s="47">
        <v>3200</v>
      </c>
      <c r="E64" s="47">
        <v>30</v>
      </c>
      <c r="F64" s="46">
        <v>33</v>
      </c>
      <c r="G64" s="46">
        <v>36</v>
      </c>
      <c r="H64" s="46">
        <v>0</v>
      </c>
      <c r="I64" s="48">
        <f t="shared" ref="I64" si="99">SUM(F64-E64)*D64</f>
        <v>9600</v>
      </c>
      <c r="J64" s="49">
        <f t="shared" ref="J64:J66" si="100">SUM(G64-F64)*D64</f>
        <v>9600</v>
      </c>
      <c r="K64" s="49">
        <v>0</v>
      </c>
      <c r="L64" s="48">
        <f t="shared" ref="L64" si="101">SUM(I64:K64)</f>
        <v>19200</v>
      </c>
    </row>
    <row r="65" spans="1:12">
      <c r="A65" s="44" t="s">
        <v>467</v>
      </c>
      <c r="B65" s="45" t="s">
        <v>469</v>
      </c>
      <c r="C65" s="46" t="s">
        <v>12</v>
      </c>
      <c r="D65" s="47">
        <v>1000</v>
      </c>
      <c r="E65" s="47">
        <v>153</v>
      </c>
      <c r="F65" s="46">
        <v>161.5</v>
      </c>
      <c r="G65" s="46">
        <v>0</v>
      </c>
      <c r="H65" s="46">
        <v>0</v>
      </c>
      <c r="I65" s="48">
        <f t="shared" ref="I65" si="102">SUM(F65-E65)*D65</f>
        <v>8500</v>
      </c>
      <c r="J65" s="49">
        <v>0</v>
      </c>
      <c r="K65" s="49">
        <v>0</v>
      </c>
      <c r="L65" s="48">
        <f t="shared" ref="L65" si="103">SUM(I65:K65)</f>
        <v>8500</v>
      </c>
    </row>
    <row r="66" spans="1:12">
      <c r="A66" s="44" t="s">
        <v>467</v>
      </c>
      <c r="B66" s="45" t="s">
        <v>468</v>
      </c>
      <c r="C66" s="46" t="s">
        <v>12</v>
      </c>
      <c r="D66" s="47">
        <v>2400</v>
      </c>
      <c r="E66" s="47">
        <v>37.5</v>
      </c>
      <c r="F66" s="46">
        <v>42</v>
      </c>
      <c r="G66" s="46">
        <v>46</v>
      </c>
      <c r="H66" s="46">
        <v>0</v>
      </c>
      <c r="I66" s="48">
        <f t="shared" ref="I66" si="104">SUM(F66-E66)*D66</f>
        <v>10800</v>
      </c>
      <c r="J66" s="49">
        <f t="shared" si="100"/>
        <v>9600</v>
      </c>
      <c r="K66" s="49">
        <v>0</v>
      </c>
      <c r="L66" s="48">
        <f t="shared" ref="L66" si="105">SUM(I66:K66)</f>
        <v>20400</v>
      </c>
    </row>
    <row r="67" spans="1:12">
      <c r="A67" s="44" t="s">
        <v>465</v>
      </c>
      <c r="B67" s="45" t="s">
        <v>466</v>
      </c>
      <c r="C67" s="46" t="s">
        <v>12</v>
      </c>
      <c r="D67" s="47">
        <v>2400</v>
      </c>
      <c r="E67" s="47">
        <v>41.5</v>
      </c>
      <c r="F67" s="46">
        <v>35</v>
      </c>
      <c r="G67" s="46">
        <v>0</v>
      </c>
      <c r="H67" s="46">
        <v>0</v>
      </c>
      <c r="I67" s="48">
        <f t="shared" ref="I67" si="106">SUM(F67-E67)*D67</f>
        <v>-15600</v>
      </c>
      <c r="J67" s="49">
        <v>0</v>
      </c>
      <c r="K67" s="49">
        <v>0</v>
      </c>
      <c r="L67" s="48">
        <f t="shared" ref="L67" si="107">SUM(I67:K67)</f>
        <v>-15600</v>
      </c>
    </row>
    <row r="68" spans="1:12">
      <c r="A68" s="44" t="s">
        <v>463</v>
      </c>
      <c r="B68" s="45" t="s">
        <v>464</v>
      </c>
      <c r="C68" s="46" t="s">
        <v>12</v>
      </c>
      <c r="D68" s="47">
        <v>1600</v>
      </c>
      <c r="E68" s="47">
        <v>80</v>
      </c>
      <c r="F68" s="46">
        <v>88</v>
      </c>
      <c r="G68" s="46">
        <v>98</v>
      </c>
      <c r="H68" s="46">
        <v>0</v>
      </c>
      <c r="I68" s="48">
        <f t="shared" ref="I68" si="108">SUM(F68-E68)*D68</f>
        <v>12800</v>
      </c>
      <c r="J68" s="49">
        <f t="shared" ref="J68:J70" si="109">SUM(G68-F68)*D68</f>
        <v>16000</v>
      </c>
      <c r="K68" s="49">
        <v>0</v>
      </c>
      <c r="L68" s="48">
        <f t="shared" ref="L68" si="110">SUM(I68:K68)</f>
        <v>28800</v>
      </c>
    </row>
    <row r="69" spans="1:12">
      <c r="A69" s="44" t="s">
        <v>462</v>
      </c>
      <c r="B69" s="45" t="s">
        <v>459</v>
      </c>
      <c r="C69" s="46" t="s">
        <v>12</v>
      </c>
      <c r="D69" s="47">
        <v>2200</v>
      </c>
      <c r="E69" s="47">
        <v>53</v>
      </c>
      <c r="F69" s="46">
        <v>52</v>
      </c>
      <c r="G69" s="46">
        <v>0</v>
      </c>
      <c r="H69" s="46">
        <v>0</v>
      </c>
      <c r="I69" s="48">
        <f t="shared" ref="I69" si="111">SUM(F69-E69)*D69</f>
        <v>-2200</v>
      </c>
      <c r="J69" s="49">
        <v>0</v>
      </c>
      <c r="K69" s="49">
        <v>0</v>
      </c>
      <c r="L69" s="48">
        <f t="shared" ref="L69" si="112">SUM(I69:K69)</f>
        <v>-2200</v>
      </c>
    </row>
    <row r="70" spans="1:12">
      <c r="A70" s="44" t="s">
        <v>458</v>
      </c>
      <c r="B70" s="45" t="s">
        <v>460</v>
      </c>
      <c r="C70" s="46" t="s">
        <v>12</v>
      </c>
      <c r="D70" s="47">
        <v>2000</v>
      </c>
      <c r="E70" s="47">
        <v>34</v>
      </c>
      <c r="F70" s="46">
        <v>38</v>
      </c>
      <c r="G70" s="46">
        <v>42</v>
      </c>
      <c r="H70" s="46">
        <v>0</v>
      </c>
      <c r="I70" s="48">
        <f t="shared" ref="I70" si="113">SUM(F70-E70)*D70</f>
        <v>8000</v>
      </c>
      <c r="J70" s="49">
        <f t="shared" si="109"/>
        <v>8000</v>
      </c>
      <c r="K70" s="49">
        <v>0</v>
      </c>
      <c r="L70" s="48">
        <f t="shared" ref="L70" si="114">SUM(I70:K70)</f>
        <v>16000</v>
      </c>
    </row>
    <row r="71" spans="1:12">
      <c r="A71" s="44" t="s">
        <v>458</v>
      </c>
      <c r="B71" s="45" t="s">
        <v>459</v>
      </c>
      <c r="C71" s="46" t="s">
        <v>12</v>
      </c>
      <c r="D71" s="47">
        <v>2200</v>
      </c>
      <c r="E71" s="47">
        <v>54</v>
      </c>
      <c r="F71" s="46">
        <v>57.7</v>
      </c>
      <c r="G71" s="46">
        <v>0</v>
      </c>
      <c r="H71" s="46">
        <v>0</v>
      </c>
      <c r="I71" s="48">
        <f t="shared" ref="I71" si="115">SUM(F71-E71)*D71</f>
        <v>8140.0000000000064</v>
      </c>
      <c r="J71" s="49">
        <v>0</v>
      </c>
      <c r="K71" s="49">
        <v>0</v>
      </c>
      <c r="L71" s="48">
        <f t="shared" ref="L71" si="116">SUM(I71:K71)</f>
        <v>8140.0000000000064</v>
      </c>
    </row>
    <row r="72" spans="1:12">
      <c r="A72" s="44" t="s">
        <v>455</v>
      </c>
      <c r="B72" s="45" t="s">
        <v>457</v>
      </c>
      <c r="C72" s="46" t="s">
        <v>12</v>
      </c>
      <c r="D72" s="47">
        <v>3600</v>
      </c>
      <c r="E72" s="47">
        <v>21.5</v>
      </c>
      <c r="F72" s="46">
        <v>21</v>
      </c>
      <c r="G72" s="46">
        <v>0</v>
      </c>
      <c r="H72" s="46">
        <v>0</v>
      </c>
      <c r="I72" s="48">
        <f t="shared" ref="I72" si="117">SUM(F72-E72)*D72</f>
        <v>-1800</v>
      </c>
      <c r="J72" s="49">
        <v>0</v>
      </c>
      <c r="K72" s="49">
        <v>0</v>
      </c>
      <c r="L72" s="48">
        <f t="shared" ref="L72" si="118">SUM(I72:K72)</f>
        <v>-1800</v>
      </c>
    </row>
    <row r="73" spans="1:12">
      <c r="A73" s="44" t="s">
        <v>455</v>
      </c>
      <c r="B73" s="45" t="s">
        <v>456</v>
      </c>
      <c r="C73" s="46" t="s">
        <v>12</v>
      </c>
      <c r="D73" s="47">
        <v>4000</v>
      </c>
      <c r="E73" s="47">
        <v>17</v>
      </c>
      <c r="F73" s="46">
        <v>18</v>
      </c>
      <c r="G73" s="46">
        <v>0</v>
      </c>
      <c r="H73" s="46">
        <v>0</v>
      </c>
      <c r="I73" s="48">
        <f t="shared" ref="I73" si="119">SUM(F73-E73)*D73</f>
        <v>4000</v>
      </c>
      <c r="J73" s="49">
        <v>0</v>
      </c>
      <c r="K73" s="49">
        <v>0</v>
      </c>
      <c r="L73" s="48">
        <f t="shared" ref="L73" si="120">SUM(I73:K73)</f>
        <v>4000</v>
      </c>
    </row>
    <row r="74" spans="1:12">
      <c r="A74" s="44" t="s">
        <v>452</v>
      </c>
      <c r="B74" s="45" t="s">
        <v>454</v>
      </c>
      <c r="C74" s="46" t="s">
        <v>12</v>
      </c>
      <c r="D74" s="47">
        <v>3000</v>
      </c>
      <c r="E74" s="47">
        <v>45</v>
      </c>
      <c r="F74" s="46">
        <v>40</v>
      </c>
      <c r="G74" s="46">
        <v>0</v>
      </c>
      <c r="H74" s="46">
        <v>0</v>
      </c>
      <c r="I74" s="48">
        <f t="shared" ref="I74" si="121">SUM(F74-E74)*D74</f>
        <v>-15000</v>
      </c>
      <c r="J74" s="49">
        <v>0</v>
      </c>
      <c r="K74" s="49">
        <v>0</v>
      </c>
      <c r="L74" s="48">
        <f t="shared" ref="L74" si="122">SUM(I74:K74)</f>
        <v>-15000</v>
      </c>
    </row>
    <row r="75" spans="1:12">
      <c r="A75" s="44" t="s">
        <v>452</v>
      </c>
      <c r="B75" s="45" t="s">
        <v>453</v>
      </c>
      <c r="C75" s="46" t="s">
        <v>12</v>
      </c>
      <c r="D75" s="47">
        <v>2200</v>
      </c>
      <c r="E75" s="47">
        <v>60</v>
      </c>
      <c r="F75" s="46">
        <v>60</v>
      </c>
      <c r="G75" s="46">
        <v>0</v>
      </c>
      <c r="H75" s="46">
        <v>0</v>
      </c>
      <c r="I75" s="48">
        <f t="shared" ref="I75" si="123">SUM(F75-E75)*D75</f>
        <v>0</v>
      </c>
      <c r="J75" s="49">
        <v>0</v>
      </c>
      <c r="K75" s="49">
        <v>0</v>
      </c>
      <c r="L75" s="48">
        <f t="shared" ref="L75" si="124">SUM(I75:K75)</f>
        <v>0</v>
      </c>
    </row>
    <row r="76" spans="1:12">
      <c r="A76" s="50"/>
      <c r="B76" s="50"/>
      <c r="C76" s="50"/>
      <c r="D76" s="50"/>
      <c r="E76" s="50"/>
      <c r="F76" s="50"/>
      <c r="G76" s="50"/>
      <c r="H76" s="51"/>
      <c r="I76" s="52">
        <f>SUM(I51:I75)</f>
        <v>118640</v>
      </c>
      <c r="J76" s="53"/>
      <c r="K76" s="51"/>
      <c r="L76" s="52">
        <f>SUM(L51:L75)</f>
        <v>248290</v>
      </c>
    </row>
    <row r="77" spans="1:12">
      <c r="A77" s="39">
        <v>43709</v>
      </c>
    </row>
    <row r="78" spans="1:12">
      <c r="A78" s="72" t="s">
        <v>242</v>
      </c>
      <c r="B78" s="73" t="s">
        <v>243</v>
      </c>
      <c r="C78" s="60" t="s">
        <v>244</v>
      </c>
      <c r="D78" s="74" t="s">
        <v>245</v>
      </c>
      <c r="E78" s="74" t="s">
        <v>246</v>
      </c>
      <c r="F78" s="60" t="s">
        <v>223</v>
      </c>
    </row>
    <row r="79" spans="1:12">
      <c r="A79" s="44" t="s">
        <v>461</v>
      </c>
      <c r="B79" s="58">
        <v>2</v>
      </c>
      <c r="C79" s="46">
        <f>SUM(A79-B79)</f>
        <v>17</v>
      </c>
      <c r="D79" s="47">
        <v>4</v>
      </c>
      <c r="E79" s="46">
        <f>SUM(C79-D79)</f>
        <v>13</v>
      </c>
      <c r="F79" s="46">
        <f>E79*100/C79</f>
        <v>76.470588235294116</v>
      </c>
    </row>
    <row r="80" spans="1:12">
      <c r="A80" s="50"/>
      <c r="B80" s="50"/>
      <c r="C80" s="50"/>
      <c r="D80" s="50"/>
      <c r="E80" s="54">
        <v>43709</v>
      </c>
      <c r="F80" s="50"/>
      <c r="G80" s="50"/>
      <c r="H80" s="50"/>
      <c r="I80" s="50"/>
      <c r="J80" s="50"/>
      <c r="K80" s="50"/>
      <c r="L80" s="50"/>
    </row>
    <row r="82" spans="1:12">
      <c r="A82" s="44" t="s">
        <v>450</v>
      </c>
      <c r="B82" s="45" t="s">
        <v>451</v>
      </c>
      <c r="C82" s="46" t="s">
        <v>12</v>
      </c>
      <c r="D82" s="47">
        <v>24000</v>
      </c>
      <c r="E82" s="47">
        <v>7</v>
      </c>
      <c r="F82" s="46">
        <v>6.5</v>
      </c>
      <c r="G82" s="46">
        <v>0</v>
      </c>
      <c r="H82" s="46">
        <v>0</v>
      </c>
      <c r="I82" s="48">
        <f t="shared" ref="I82" si="125">SUM(F82-E82)*D82</f>
        <v>-12000</v>
      </c>
      <c r="J82" s="49">
        <v>0</v>
      </c>
      <c r="K82" s="49">
        <v>0</v>
      </c>
      <c r="L82" s="48">
        <f t="shared" ref="L82" si="126">SUM(I82:K82)</f>
        <v>-12000</v>
      </c>
    </row>
    <row r="83" spans="1:12">
      <c r="A83" s="44" t="s">
        <v>448</v>
      </c>
      <c r="B83" s="45" t="s">
        <v>449</v>
      </c>
      <c r="C83" s="46" t="s">
        <v>12</v>
      </c>
      <c r="D83" s="47">
        <v>2000</v>
      </c>
      <c r="E83" s="47">
        <v>51</v>
      </c>
      <c r="F83" s="46">
        <v>56</v>
      </c>
      <c r="G83" s="46">
        <v>60</v>
      </c>
      <c r="H83" s="46">
        <v>0</v>
      </c>
      <c r="I83" s="48">
        <f t="shared" ref="I83" si="127">SUM(F83-E83)*D83</f>
        <v>10000</v>
      </c>
      <c r="J83" s="49">
        <v>0</v>
      </c>
      <c r="K83" s="49">
        <v>0</v>
      </c>
      <c r="L83" s="48">
        <f t="shared" ref="L83" si="128">SUM(I83:K83)</f>
        <v>10000</v>
      </c>
    </row>
    <row r="84" spans="1:12">
      <c r="A84" s="44" t="s">
        <v>446</v>
      </c>
      <c r="B84" s="45" t="s">
        <v>447</v>
      </c>
      <c r="C84" s="46" t="s">
        <v>12</v>
      </c>
      <c r="D84" s="47">
        <v>2000</v>
      </c>
      <c r="E84" s="47">
        <v>46</v>
      </c>
      <c r="F84" s="46">
        <v>54</v>
      </c>
      <c r="G84" s="46">
        <v>65</v>
      </c>
      <c r="H84" s="46">
        <v>0</v>
      </c>
      <c r="I84" s="48">
        <f t="shared" ref="I84" si="129">SUM(F84-E84)*D84</f>
        <v>16000</v>
      </c>
      <c r="J84" s="49">
        <v>0</v>
      </c>
      <c r="K84" s="49">
        <v>0</v>
      </c>
      <c r="L84" s="48">
        <f t="shared" ref="L84" si="130">SUM(I84:K84)</f>
        <v>16000</v>
      </c>
    </row>
    <row r="85" spans="1:12">
      <c r="A85" s="44" t="s">
        <v>443</v>
      </c>
      <c r="B85" s="45" t="s">
        <v>445</v>
      </c>
      <c r="C85" s="46" t="s">
        <v>12</v>
      </c>
      <c r="D85" s="47">
        <v>1600</v>
      </c>
      <c r="E85" s="47">
        <v>25</v>
      </c>
      <c r="F85" s="46">
        <v>28</v>
      </c>
      <c r="G85" s="46">
        <v>0</v>
      </c>
      <c r="H85" s="46">
        <v>0</v>
      </c>
      <c r="I85" s="48">
        <f t="shared" ref="I85" si="131">SUM(F85-E85)*D85</f>
        <v>4800</v>
      </c>
      <c r="J85" s="49">
        <v>0</v>
      </c>
      <c r="K85" s="49">
        <v>0</v>
      </c>
      <c r="L85" s="48">
        <f t="shared" ref="L85" si="132">SUM(I85:K85)</f>
        <v>4800</v>
      </c>
    </row>
    <row r="86" spans="1:12">
      <c r="A86" s="44" t="s">
        <v>443</v>
      </c>
      <c r="B86" s="45" t="s">
        <v>444</v>
      </c>
      <c r="C86" s="46" t="s">
        <v>12</v>
      </c>
      <c r="D86" s="47">
        <v>3200</v>
      </c>
      <c r="E86" s="47">
        <v>14</v>
      </c>
      <c r="F86" s="46">
        <v>17</v>
      </c>
      <c r="G86" s="46">
        <v>0</v>
      </c>
      <c r="H86" s="46">
        <v>0</v>
      </c>
      <c r="I86" s="48">
        <f t="shared" ref="I86" si="133">SUM(F86-E86)*D86</f>
        <v>9600</v>
      </c>
      <c r="J86" s="49">
        <v>0</v>
      </c>
      <c r="K86" s="49">
        <v>0</v>
      </c>
      <c r="L86" s="48">
        <f t="shared" ref="L86" si="134">SUM(I86:K86)</f>
        <v>9600</v>
      </c>
    </row>
    <row r="87" spans="1:12">
      <c r="A87" s="44" t="s">
        <v>439</v>
      </c>
      <c r="B87" s="45" t="s">
        <v>442</v>
      </c>
      <c r="C87" s="46" t="s">
        <v>12</v>
      </c>
      <c r="D87" s="47">
        <v>3200</v>
      </c>
      <c r="E87" s="47">
        <v>20</v>
      </c>
      <c r="F87" s="46">
        <v>16</v>
      </c>
      <c r="G87" s="46">
        <v>0</v>
      </c>
      <c r="H87" s="46">
        <v>0</v>
      </c>
      <c r="I87" s="48">
        <f t="shared" ref="I87" si="135">SUM(F87-E87)*D87</f>
        <v>-12800</v>
      </c>
      <c r="J87" s="49">
        <v>0</v>
      </c>
      <c r="K87" s="49">
        <v>0</v>
      </c>
      <c r="L87" s="48">
        <f t="shared" ref="L87" si="136">SUM(I87:K87)</f>
        <v>-12800</v>
      </c>
    </row>
    <row r="88" spans="1:12">
      <c r="A88" s="44" t="s">
        <v>439</v>
      </c>
      <c r="B88" s="45" t="s">
        <v>441</v>
      </c>
      <c r="C88" s="46" t="s">
        <v>12</v>
      </c>
      <c r="D88" s="47">
        <v>1600</v>
      </c>
      <c r="E88" s="47">
        <v>63</v>
      </c>
      <c r="F88" s="46">
        <v>55</v>
      </c>
      <c r="G88" s="46">
        <v>0</v>
      </c>
      <c r="H88" s="46">
        <v>0</v>
      </c>
      <c r="I88" s="48">
        <f t="shared" ref="I88" si="137">SUM(F88-E88)*D88</f>
        <v>-12800</v>
      </c>
      <c r="J88" s="49">
        <v>0</v>
      </c>
      <c r="K88" s="49">
        <v>0</v>
      </c>
      <c r="L88" s="48">
        <f t="shared" ref="L88" si="138">SUM(I88:K88)</f>
        <v>-12800</v>
      </c>
    </row>
    <row r="89" spans="1:12">
      <c r="A89" s="44" t="s">
        <v>439</v>
      </c>
      <c r="B89" s="45" t="s">
        <v>440</v>
      </c>
      <c r="C89" s="46" t="s">
        <v>12</v>
      </c>
      <c r="D89" s="47">
        <v>800</v>
      </c>
      <c r="E89" s="47">
        <v>90</v>
      </c>
      <c r="F89" s="46">
        <v>100</v>
      </c>
      <c r="G89" s="46">
        <v>110</v>
      </c>
      <c r="H89" s="46">
        <v>0</v>
      </c>
      <c r="I89" s="48">
        <f t="shared" ref="I89" si="139">SUM(F89-E89)*D89</f>
        <v>8000</v>
      </c>
      <c r="J89" s="49">
        <f>SUM(G89-F89)*D89</f>
        <v>8000</v>
      </c>
      <c r="K89" s="49">
        <v>0</v>
      </c>
      <c r="L89" s="48">
        <f t="shared" ref="L89" si="140">SUM(I89:K89)</f>
        <v>16000</v>
      </c>
    </row>
    <row r="90" spans="1:12">
      <c r="A90" s="44" t="s">
        <v>437</v>
      </c>
      <c r="B90" s="45" t="s">
        <v>438</v>
      </c>
      <c r="C90" s="46" t="s">
        <v>12</v>
      </c>
      <c r="D90" s="47">
        <v>8000</v>
      </c>
      <c r="E90" s="47">
        <v>6.5</v>
      </c>
      <c r="F90" s="46">
        <v>8.5</v>
      </c>
      <c r="G90" s="46">
        <v>10.5</v>
      </c>
      <c r="H90" s="46">
        <v>0</v>
      </c>
      <c r="I90" s="48">
        <f t="shared" ref="I90" si="141">SUM(F90-E90)*D90</f>
        <v>16000</v>
      </c>
      <c r="J90" s="49">
        <f>SUM(G90-F90)*D90</f>
        <v>16000</v>
      </c>
      <c r="K90" s="49">
        <v>0</v>
      </c>
      <c r="L90" s="48">
        <f t="shared" ref="L90" si="142">SUM(I90:K90)</f>
        <v>32000</v>
      </c>
    </row>
    <row r="91" spans="1:12">
      <c r="A91" s="44" t="s">
        <v>435</v>
      </c>
      <c r="B91" s="45" t="s">
        <v>436</v>
      </c>
      <c r="C91" s="46" t="s">
        <v>12</v>
      </c>
      <c r="D91" s="47">
        <v>4244</v>
      </c>
      <c r="E91" s="47">
        <v>12</v>
      </c>
      <c r="F91" s="46">
        <v>13.5</v>
      </c>
      <c r="G91" s="46">
        <v>0</v>
      </c>
      <c r="H91" s="46">
        <v>0</v>
      </c>
      <c r="I91" s="48">
        <f t="shared" ref="I91" si="143">SUM(F91-E91)*D91</f>
        <v>6366</v>
      </c>
      <c r="J91" s="49">
        <v>0</v>
      </c>
      <c r="K91" s="49">
        <v>0</v>
      </c>
      <c r="L91" s="48">
        <f t="shared" ref="L91" si="144">SUM(I91:K91)</f>
        <v>6366</v>
      </c>
    </row>
    <row r="92" spans="1:12">
      <c r="A92" s="44" t="s">
        <v>433</v>
      </c>
      <c r="B92" s="45" t="s">
        <v>434</v>
      </c>
      <c r="C92" s="46" t="s">
        <v>12</v>
      </c>
      <c r="D92" s="47">
        <v>8000</v>
      </c>
      <c r="E92" s="47">
        <v>5</v>
      </c>
      <c r="F92" s="46">
        <v>6</v>
      </c>
      <c r="G92" s="46">
        <v>7</v>
      </c>
      <c r="H92" s="46">
        <v>0</v>
      </c>
      <c r="I92" s="48">
        <f t="shared" ref="I92" si="145">SUM(F92-E92)*D92</f>
        <v>8000</v>
      </c>
      <c r="J92" s="49">
        <f>SUM(G92-F92)*D92</f>
        <v>8000</v>
      </c>
      <c r="K92" s="49">
        <v>0</v>
      </c>
      <c r="L92" s="48">
        <f t="shared" ref="L92" si="146">SUM(I92:K92)</f>
        <v>16000</v>
      </c>
    </row>
    <row r="93" spans="1:12">
      <c r="A93" s="44" t="s">
        <v>431</v>
      </c>
      <c r="B93" s="45" t="s">
        <v>432</v>
      </c>
      <c r="C93" s="46" t="s">
        <v>12</v>
      </c>
      <c r="D93" s="47">
        <v>2400</v>
      </c>
      <c r="E93" s="47">
        <v>30</v>
      </c>
      <c r="F93" s="46">
        <v>25.5</v>
      </c>
      <c r="G93" s="46">
        <v>0</v>
      </c>
      <c r="H93" s="46">
        <v>0</v>
      </c>
      <c r="I93" s="48">
        <f t="shared" ref="I93" si="147">SUM(F93-E93)*D93</f>
        <v>-10800</v>
      </c>
      <c r="J93" s="49">
        <v>0</v>
      </c>
      <c r="K93" s="49">
        <v>0</v>
      </c>
      <c r="L93" s="48">
        <f t="shared" ref="L93" si="148">SUM(I93:K93)</f>
        <v>-10800</v>
      </c>
    </row>
    <row r="94" spans="1:12">
      <c r="A94" s="44" t="s">
        <v>429</v>
      </c>
      <c r="B94" s="45" t="s">
        <v>430</v>
      </c>
      <c r="C94" s="46" t="s">
        <v>12</v>
      </c>
      <c r="D94" s="47">
        <v>2400</v>
      </c>
      <c r="E94" s="47">
        <v>23</v>
      </c>
      <c r="F94" s="46">
        <v>26.5</v>
      </c>
      <c r="G94" s="46">
        <v>30</v>
      </c>
      <c r="H94" s="46">
        <v>0</v>
      </c>
      <c r="I94" s="48">
        <f t="shared" ref="I94" si="149">SUM(F94-E94)*D94</f>
        <v>8400</v>
      </c>
      <c r="J94" s="49">
        <f>SUM(G94-F94)*D94</f>
        <v>8400</v>
      </c>
      <c r="K94" s="49">
        <v>0</v>
      </c>
      <c r="L94" s="48">
        <f t="shared" ref="L94" si="150">SUM(I94:K94)</f>
        <v>16800</v>
      </c>
    </row>
    <row r="95" spans="1:12">
      <c r="A95" s="44" t="s">
        <v>428</v>
      </c>
      <c r="B95" s="45" t="s">
        <v>372</v>
      </c>
      <c r="C95" s="46" t="s">
        <v>12</v>
      </c>
      <c r="D95" s="47">
        <v>1600</v>
      </c>
      <c r="E95" s="47">
        <v>36</v>
      </c>
      <c r="F95" s="46">
        <v>42</v>
      </c>
      <c r="G95" s="46">
        <v>48</v>
      </c>
      <c r="H95" s="46">
        <v>0</v>
      </c>
      <c r="I95" s="48">
        <f t="shared" ref="I95" si="151">SUM(F95-E95)*D95</f>
        <v>9600</v>
      </c>
      <c r="J95" s="49">
        <f>SUM(G95-F95)*D95</f>
        <v>9600</v>
      </c>
      <c r="K95" s="49">
        <v>0</v>
      </c>
      <c r="L95" s="48">
        <f t="shared" ref="L95" si="152">SUM(I95:K95)</f>
        <v>19200</v>
      </c>
    </row>
    <row r="96" spans="1:12">
      <c r="A96" s="44" t="s">
        <v>426</v>
      </c>
      <c r="B96" s="45" t="s">
        <v>427</v>
      </c>
      <c r="C96" s="46" t="s">
        <v>12</v>
      </c>
      <c r="D96" s="47">
        <v>4800</v>
      </c>
      <c r="E96" s="47">
        <v>15.5</v>
      </c>
      <c r="F96" s="46">
        <v>17.5</v>
      </c>
      <c r="G96" s="46">
        <v>19.5</v>
      </c>
      <c r="H96" s="46">
        <v>0</v>
      </c>
      <c r="I96" s="48">
        <f t="shared" ref="I96" si="153">SUM(F96-E96)*D96</f>
        <v>9600</v>
      </c>
      <c r="J96" s="49">
        <f>SUM(G96-F96)*D96</f>
        <v>9600</v>
      </c>
      <c r="K96" s="49">
        <v>0</v>
      </c>
      <c r="L96" s="48">
        <f t="shared" ref="L96" si="154">SUM(I96:K96)</f>
        <v>19200</v>
      </c>
    </row>
    <row r="97" spans="1:12">
      <c r="A97" s="44" t="s">
        <v>425</v>
      </c>
      <c r="B97" s="45" t="s">
        <v>424</v>
      </c>
      <c r="C97" s="46" t="s">
        <v>12</v>
      </c>
      <c r="D97" s="47">
        <v>1000</v>
      </c>
      <c r="E97" s="47">
        <v>150</v>
      </c>
      <c r="F97" s="46">
        <v>150</v>
      </c>
      <c r="G97" s="46">
        <v>0</v>
      </c>
      <c r="H97" s="46">
        <v>0</v>
      </c>
      <c r="I97" s="48">
        <f t="shared" ref="I97" si="155">SUM(F97-E97)*D97</f>
        <v>0</v>
      </c>
      <c r="J97" s="49">
        <v>0</v>
      </c>
      <c r="K97" s="49">
        <v>0</v>
      </c>
      <c r="L97" s="48">
        <f t="shared" ref="L97" si="156">SUM(I97:K97)</f>
        <v>0</v>
      </c>
    </row>
    <row r="98" spans="1:12">
      <c r="A98" s="44" t="s">
        <v>417</v>
      </c>
      <c r="B98" s="45" t="s">
        <v>418</v>
      </c>
      <c r="C98" s="46" t="s">
        <v>12</v>
      </c>
      <c r="D98" s="47">
        <v>1000</v>
      </c>
      <c r="E98" s="47">
        <v>53</v>
      </c>
      <c r="F98" s="46">
        <v>53</v>
      </c>
      <c r="G98" s="46">
        <v>0</v>
      </c>
      <c r="H98" s="46">
        <v>0</v>
      </c>
      <c r="I98" s="48">
        <f t="shared" ref="I98:I100" si="157">SUM(F98-E98)*D98</f>
        <v>0</v>
      </c>
      <c r="J98" s="49">
        <v>0</v>
      </c>
      <c r="K98" s="49">
        <v>0</v>
      </c>
      <c r="L98" s="48">
        <f t="shared" ref="L98:L100" si="158">SUM(I98:K98)</f>
        <v>0</v>
      </c>
    </row>
    <row r="99" spans="1:12">
      <c r="A99" s="44" t="s">
        <v>419</v>
      </c>
      <c r="B99" s="45" t="s">
        <v>420</v>
      </c>
      <c r="C99" s="46" t="s">
        <v>12</v>
      </c>
      <c r="D99" s="47">
        <v>3600</v>
      </c>
      <c r="E99" s="47">
        <v>20.5</v>
      </c>
      <c r="F99" s="46">
        <v>23</v>
      </c>
      <c r="G99" s="46">
        <v>0</v>
      </c>
      <c r="H99" s="46">
        <v>0</v>
      </c>
      <c r="I99" s="48">
        <f t="shared" si="157"/>
        <v>9000</v>
      </c>
      <c r="J99" s="49">
        <v>0</v>
      </c>
      <c r="K99" s="49">
        <v>0</v>
      </c>
      <c r="L99" s="48">
        <f t="shared" si="158"/>
        <v>9000</v>
      </c>
    </row>
    <row r="100" spans="1:12">
      <c r="A100" s="44" t="s">
        <v>421</v>
      </c>
      <c r="B100" s="45" t="s">
        <v>422</v>
      </c>
      <c r="C100" s="46" t="s">
        <v>12</v>
      </c>
      <c r="D100" s="47">
        <v>2800</v>
      </c>
      <c r="E100" s="47">
        <v>70</v>
      </c>
      <c r="F100" s="46">
        <v>74</v>
      </c>
      <c r="G100" s="46">
        <v>0</v>
      </c>
      <c r="H100" s="46">
        <v>0</v>
      </c>
      <c r="I100" s="48">
        <f t="shared" si="157"/>
        <v>11200</v>
      </c>
      <c r="J100" s="49">
        <v>0</v>
      </c>
      <c r="K100" s="49">
        <v>0</v>
      </c>
      <c r="L100" s="48">
        <f t="shared" si="158"/>
        <v>11200</v>
      </c>
    </row>
    <row r="101" spans="1:12">
      <c r="A101" s="50"/>
      <c r="B101" s="50"/>
      <c r="C101" s="50"/>
      <c r="D101" s="50"/>
      <c r="E101" s="50"/>
      <c r="F101" s="50"/>
      <c r="G101" s="50"/>
      <c r="H101" s="51"/>
      <c r="I101" s="52">
        <f>SUM(I7:I100)</f>
        <v>546418</v>
      </c>
      <c r="J101" s="53"/>
      <c r="K101" s="51"/>
      <c r="L101" s="52">
        <f>SUM(L7:L100)</f>
        <v>1058330</v>
      </c>
    </row>
    <row r="102" spans="1:12">
      <c r="A102" s="39">
        <v>43678</v>
      </c>
    </row>
    <row r="103" spans="1:12">
      <c r="A103" s="72" t="s">
        <v>242</v>
      </c>
      <c r="B103" s="73" t="s">
        <v>243</v>
      </c>
      <c r="C103" s="60" t="s">
        <v>244</v>
      </c>
      <c r="D103" s="74" t="s">
        <v>245</v>
      </c>
      <c r="E103" s="74" t="s">
        <v>246</v>
      </c>
      <c r="F103" s="60" t="s">
        <v>223</v>
      </c>
    </row>
    <row r="104" spans="1:12">
      <c r="A104" s="44" t="s">
        <v>423</v>
      </c>
      <c r="B104" s="58">
        <v>2</v>
      </c>
      <c r="C104" s="46">
        <f>SUM(A104-B104)</f>
        <v>20</v>
      </c>
      <c r="D104" s="47">
        <v>3</v>
      </c>
      <c r="E104" s="46">
        <f>SUM(C104-D104)</f>
        <v>17</v>
      </c>
      <c r="F104" s="46">
        <f>E104*100/C104</f>
        <v>85</v>
      </c>
    </row>
    <row r="105" spans="1:12">
      <c r="A105" s="50"/>
      <c r="B105" s="50"/>
      <c r="C105" s="50"/>
      <c r="D105" s="50"/>
      <c r="E105" s="54">
        <v>43678</v>
      </c>
      <c r="F105" s="50"/>
      <c r="G105" s="50"/>
      <c r="H105" s="50"/>
      <c r="I105" s="50"/>
      <c r="J105" s="50"/>
      <c r="K105" s="50"/>
      <c r="L105" s="50"/>
    </row>
    <row r="107" spans="1:12">
      <c r="A107" s="44" t="s">
        <v>415</v>
      </c>
      <c r="B107" s="45" t="s">
        <v>416</v>
      </c>
      <c r="C107" s="46" t="s">
        <v>12</v>
      </c>
      <c r="D107" s="47">
        <v>2800</v>
      </c>
      <c r="E107" s="47">
        <v>42</v>
      </c>
      <c r="F107" s="46">
        <v>45</v>
      </c>
      <c r="G107" s="46">
        <v>47</v>
      </c>
      <c r="H107" s="46">
        <v>0</v>
      </c>
      <c r="I107" s="48">
        <f t="shared" ref="I107" si="159">SUM(F107-E107)*D107</f>
        <v>8400</v>
      </c>
      <c r="J107" s="49">
        <f>SUM(G107-F107)*D107</f>
        <v>5600</v>
      </c>
      <c r="K107" s="49">
        <v>0</v>
      </c>
      <c r="L107" s="48">
        <f t="shared" ref="L107" si="160">SUM(I107:K107)</f>
        <v>14000</v>
      </c>
    </row>
    <row r="108" spans="1:12">
      <c r="A108" s="44" t="s">
        <v>413</v>
      </c>
      <c r="B108" s="45" t="s">
        <v>414</v>
      </c>
      <c r="C108" s="46" t="s">
        <v>12</v>
      </c>
      <c r="D108" s="47">
        <v>18000</v>
      </c>
      <c r="E108" s="47">
        <v>4</v>
      </c>
      <c r="F108" s="46">
        <v>3.5</v>
      </c>
      <c r="G108" s="46">
        <v>0</v>
      </c>
      <c r="H108" s="46">
        <v>0</v>
      </c>
      <c r="I108" s="48">
        <f t="shared" ref="I108" si="161">SUM(F108-E108)*D108</f>
        <v>-9000</v>
      </c>
      <c r="J108" s="49">
        <v>0</v>
      </c>
      <c r="K108" s="49">
        <v>0</v>
      </c>
      <c r="L108" s="48">
        <f t="shared" ref="L108" si="162">SUM(I108:K108)</f>
        <v>-9000</v>
      </c>
    </row>
    <row r="109" spans="1:12">
      <c r="A109" s="44" t="s">
        <v>411</v>
      </c>
      <c r="B109" s="45" t="s">
        <v>412</v>
      </c>
      <c r="C109" s="46" t="s">
        <v>12</v>
      </c>
      <c r="D109" s="47">
        <v>1600</v>
      </c>
      <c r="E109" s="47">
        <v>18</v>
      </c>
      <c r="F109" s="46">
        <v>23</v>
      </c>
      <c r="G109" s="46">
        <v>26</v>
      </c>
      <c r="H109" s="46">
        <v>0</v>
      </c>
      <c r="I109" s="48">
        <f t="shared" ref="I109" si="163">SUM(F109-E109)*D109</f>
        <v>8000</v>
      </c>
      <c r="J109" s="49">
        <f>SUM(G109-F109)*D109</f>
        <v>4800</v>
      </c>
      <c r="K109" s="49">
        <v>0</v>
      </c>
      <c r="L109" s="48">
        <f t="shared" ref="L109" si="164">SUM(I109:K109)</f>
        <v>12800</v>
      </c>
    </row>
    <row r="110" spans="1:12">
      <c r="A110" s="44" t="s">
        <v>410</v>
      </c>
      <c r="B110" s="45" t="s">
        <v>409</v>
      </c>
      <c r="C110" s="46" t="s">
        <v>12</v>
      </c>
      <c r="D110" s="47">
        <v>2000</v>
      </c>
      <c r="E110" s="47">
        <v>25</v>
      </c>
      <c r="F110" s="46">
        <v>30</v>
      </c>
      <c r="G110" s="46">
        <v>35</v>
      </c>
      <c r="H110" s="46">
        <v>0</v>
      </c>
      <c r="I110" s="48">
        <f t="shared" ref="I110" si="165">SUM(F110-E110)*D110</f>
        <v>10000</v>
      </c>
      <c r="J110" s="49">
        <f>SUM(G110-F110)*D110</f>
        <v>10000</v>
      </c>
      <c r="K110" s="49">
        <v>0</v>
      </c>
      <c r="L110" s="48">
        <f t="shared" ref="L110" si="166">SUM(I110:K110)</f>
        <v>20000</v>
      </c>
    </row>
    <row r="111" spans="1:12">
      <c r="A111" s="44" t="s">
        <v>408</v>
      </c>
      <c r="B111" s="45" t="s">
        <v>409</v>
      </c>
      <c r="C111" s="46" t="s">
        <v>12</v>
      </c>
      <c r="D111" s="47">
        <v>2000</v>
      </c>
      <c r="E111" s="47">
        <v>20</v>
      </c>
      <c r="F111" s="46">
        <v>25</v>
      </c>
      <c r="G111" s="46">
        <v>0</v>
      </c>
      <c r="H111" s="46">
        <v>0</v>
      </c>
      <c r="I111" s="48">
        <f t="shared" ref="I111:I113" si="167">SUM(F111-E111)*D111</f>
        <v>10000</v>
      </c>
      <c r="J111" s="49">
        <v>0</v>
      </c>
      <c r="K111" s="49">
        <v>0</v>
      </c>
      <c r="L111" s="48">
        <f t="shared" ref="L111" si="168">SUM(I111:K111)</f>
        <v>10000</v>
      </c>
    </row>
    <row r="112" spans="1:12">
      <c r="A112" s="44" t="s">
        <v>407</v>
      </c>
      <c r="B112" s="45" t="s">
        <v>406</v>
      </c>
      <c r="C112" s="46" t="s">
        <v>12</v>
      </c>
      <c r="D112" s="47">
        <v>2000</v>
      </c>
      <c r="E112" s="47">
        <v>30</v>
      </c>
      <c r="F112" s="46">
        <v>30</v>
      </c>
      <c r="G112" s="46">
        <v>0</v>
      </c>
      <c r="H112" s="46">
        <v>0</v>
      </c>
      <c r="I112" s="48">
        <v>0</v>
      </c>
      <c r="J112" s="49">
        <v>0</v>
      </c>
      <c r="K112" s="49">
        <v>0</v>
      </c>
      <c r="L112" s="48">
        <f t="shared" ref="L112:L113" si="169">SUM(I112:K112)</f>
        <v>0</v>
      </c>
    </row>
    <row r="113" spans="1:12">
      <c r="A113" s="44" t="s">
        <v>405</v>
      </c>
      <c r="B113" s="45" t="s">
        <v>403</v>
      </c>
      <c r="C113" s="46" t="s">
        <v>12</v>
      </c>
      <c r="D113" s="47">
        <v>18000</v>
      </c>
      <c r="E113" s="47">
        <v>4.8</v>
      </c>
      <c r="F113" s="46">
        <v>5.3</v>
      </c>
      <c r="G113" s="46">
        <v>5.75</v>
      </c>
      <c r="H113" s="46">
        <v>0</v>
      </c>
      <c r="I113" s="48">
        <f t="shared" si="167"/>
        <v>9000</v>
      </c>
      <c r="J113" s="49">
        <f>SUM(G113-F113)*D113</f>
        <v>8100.0000000000036</v>
      </c>
      <c r="K113" s="49">
        <v>0</v>
      </c>
      <c r="L113" s="48">
        <f t="shared" si="169"/>
        <v>17100.000000000004</v>
      </c>
    </row>
    <row r="114" spans="1:12">
      <c r="A114" s="44" t="s">
        <v>402</v>
      </c>
      <c r="B114" s="45" t="s">
        <v>404</v>
      </c>
      <c r="C114" s="46" t="s">
        <v>12</v>
      </c>
      <c r="D114" s="47">
        <v>1000</v>
      </c>
      <c r="E114" s="47">
        <v>36</v>
      </c>
      <c r="F114" s="46">
        <v>44</v>
      </c>
      <c r="G114" s="46">
        <v>0</v>
      </c>
      <c r="H114" s="46">
        <v>0</v>
      </c>
      <c r="I114" s="48">
        <f t="shared" ref="I114" si="170">SUM(F114-E114)*D114</f>
        <v>8000</v>
      </c>
      <c r="J114" s="49">
        <v>0</v>
      </c>
      <c r="K114" s="49">
        <v>0</v>
      </c>
      <c r="L114" s="48">
        <f t="shared" ref="L114" si="171">SUM(I114:K114)</f>
        <v>8000</v>
      </c>
    </row>
    <row r="115" spans="1:12">
      <c r="A115" s="44" t="s">
        <v>400</v>
      </c>
      <c r="B115" s="45" t="s">
        <v>401</v>
      </c>
      <c r="C115" s="46" t="s">
        <v>12</v>
      </c>
      <c r="D115" s="47">
        <v>18000</v>
      </c>
      <c r="E115" s="47">
        <v>4</v>
      </c>
      <c r="F115" s="46">
        <v>4.45</v>
      </c>
      <c r="G115" s="46">
        <v>0</v>
      </c>
      <c r="H115" s="46">
        <v>0</v>
      </c>
      <c r="I115" s="48">
        <f t="shared" ref="I115" si="172">SUM(F115-E115)*D115</f>
        <v>8100.0000000000036</v>
      </c>
      <c r="J115" s="49">
        <v>0</v>
      </c>
      <c r="K115" s="49">
        <v>0</v>
      </c>
      <c r="L115" s="48">
        <f t="shared" ref="L115" si="173">SUM(I115:K115)</f>
        <v>8100.0000000000036</v>
      </c>
    </row>
    <row r="116" spans="1:12">
      <c r="A116" s="44" t="s">
        <v>398</v>
      </c>
      <c r="B116" s="45" t="s">
        <v>399</v>
      </c>
      <c r="C116" s="46" t="s">
        <v>12</v>
      </c>
      <c r="D116" s="47">
        <v>1000</v>
      </c>
      <c r="E116" s="47">
        <v>72</v>
      </c>
      <c r="F116" s="46">
        <v>81</v>
      </c>
      <c r="G116" s="46">
        <v>0</v>
      </c>
      <c r="H116" s="46">
        <v>0</v>
      </c>
      <c r="I116" s="48">
        <f t="shared" ref="I116" si="174">SUM(F116-E116)*D116</f>
        <v>9000</v>
      </c>
      <c r="J116" s="49">
        <v>0</v>
      </c>
      <c r="K116" s="49">
        <v>0</v>
      </c>
      <c r="L116" s="48">
        <f t="shared" ref="L116" si="175">SUM(I116:K116)</f>
        <v>9000</v>
      </c>
    </row>
    <row r="117" spans="1:12">
      <c r="A117" s="44" t="s">
        <v>397</v>
      </c>
      <c r="B117" s="45" t="s">
        <v>374</v>
      </c>
      <c r="C117" s="46" t="s">
        <v>12</v>
      </c>
      <c r="D117" s="47">
        <v>1000</v>
      </c>
      <c r="E117" s="47">
        <v>122</v>
      </c>
      <c r="F117" s="46">
        <v>132</v>
      </c>
      <c r="G117" s="46">
        <v>0</v>
      </c>
      <c r="H117" s="46">
        <v>0</v>
      </c>
      <c r="I117" s="48">
        <f t="shared" ref="I117" si="176">SUM(F117-E117)*D117</f>
        <v>10000</v>
      </c>
      <c r="J117" s="49">
        <v>0</v>
      </c>
      <c r="K117" s="49">
        <v>0</v>
      </c>
      <c r="L117" s="48">
        <f t="shared" ref="L117" si="177">SUM(I117:K117)</f>
        <v>10000</v>
      </c>
    </row>
    <row r="118" spans="1:12">
      <c r="A118" s="44" t="s">
        <v>395</v>
      </c>
      <c r="B118" s="45" t="s">
        <v>396</v>
      </c>
      <c r="C118" s="46" t="s">
        <v>12</v>
      </c>
      <c r="D118" s="47">
        <v>5200</v>
      </c>
      <c r="E118" s="47">
        <v>15.5</v>
      </c>
      <c r="F118" s="46">
        <v>17</v>
      </c>
      <c r="G118" s="46">
        <v>19</v>
      </c>
      <c r="H118" s="46">
        <v>10</v>
      </c>
      <c r="I118" s="48">
        <f t="shared" ref="I118" si="178">SUM(F118-E118)*D118</f>
        <v>7800</v>
      </c>
      <c r="J118" s="49">
        <f>SUM(G118-F118)*D118</f>
        <v>10400</v>
      </c>
      <c r="K118" s="49">
        <v>0</v>
      </c>
      <c r="L118" s="48">
        <f t="shared" ref="L118" si="179">SUM(I118:K118)</f>
        <v>18200</v>
      </c>
    </row>
    <row r="119" spans="1:12">
      <c r="A119" s="44" t="s">
        <v>393</v>
      </c>
      <c r="B119" s="45" t="s">
        <v>394</v>
      </c>
      <c r="C119" s="46" t="s">
        <v>12</v>
      </c>
      <c r="D119" s="47">
        <v>8800</v>
      </c>
      <c r="E119" s="47">
        <v>7</v>
      </c>
      <c r="F119" s="46">
        <v>8</v>
      </c>
      <c r="G119" s="46">
        <v>9</v>
      </c>
      <c r="H119" s="46">
        <v>10</v>
      </c>
      <c r="I119" s="48">
        <f t="shared" ref="I119" si="180">SUM(F119-E119)*D119</f>
        <v>8800</v>
      </c>
      <c r="J119" s="49">
        <f>SUM(G119-F119)*D119</f>
        <v>8800</v>
      </c>
      <c r="K119" s="49">
        <f>SUM(H119-G119)*D119</f>
        <v>8800</v>
      </c>
      <c r="L119" s="48">
        <f t="shared" ref="L119" si="181">SUM(I119:K119)</f>
        <v>26400</v>
      </c>
    </row>
    <row r="120" spans="1:12">
      <c r="A120" s="44" t="s">
        <v>390</v>
      </c>
      <c r="B120" s="45" t="s">
        <v>391</v>
      </c>
      <c r="C120" s="46" t="s">
        <v>12</v>
      </c>
      <c r="D120" s="47">
        <v>6000</v>
      </c>
      <c r="E120" s="47">
        <v>24.5</v>
      </c>
      <c r="F120" s="46">
        <v>26.5</v>
      </c>
      <c r="G120" s="46">
        <v>28.5</v>
      </c>
      <c r="H120" s="46">
        <v>0</v>
      </c>
      <c r="I120" s="48">
        <f t="shared" ref="I120" si="182">SUM(F120-E120)*D120</f>
        <v>12000</v>
      </c>
      <c r="J120" s="49">
        <f>SUM(G120-F120)*D120</f>
        <v>12000</v>
      </c>
      <c r="K120" s="49">
        <v>0</v>
      </c>
      <c r="L120" s="48">
        <f t="shared" ref="L120" si="183">SUM(I120:K120)</f>
        <v>24000</v>
      </c>
    </row>
    <row r="121" spans="1:12">
      <c r="A121" s="44" t="s">
        <v>390</v>
      </c>
      <c r="B121" s="45" t="s">
        <v>392</v>
      </c>
      <c r="C121" s="46" t="s">
        <v>12</v>
      </c>
      <c r="D121" s="47">
        <v>1000</v>
      </c>
      <c r="E121" s="47">
        <v>135</v>
      </c>
      <c r="F121" s="46">
        <v>120</v>
      </c>
      <c r="G121" s="46">
        <v>0</v>
      </c>
      <c r="H121" s="46">
        <v>0</v>
      </c>
      <c r="I121" s="48">
        <f t="shared" ref="I121" si="184">SUM(F121-E121)*D121</f>
        <v>-15000</v>
      </c>
      <c r="J121" s="49">
        <v>0</v>
      </c>
      <c r="K121" s="49">
        <v>0</v>
      </c>
      <c r="L121" s="48">
        <f t="shared" ref="L121" si="185">SUM(I121:K121)</f>
        <v>-15000</v>
      </c>
    </row>
    <row r="122" spans="1:12">
      <c r="A122" s="44" t="s">
        <v>389</v>
      </c>
      <c r="B122" s="45" t="s">
        <v>388</v>
      </c>
      <c r="C122" s="46" t="s">
        <v>12</v>
      </c>
      <c r="D122" s="47">
        <v>1000</v>
      </c>
      <c r="E122" s="47">
        <v>51</v>
      </c>
      <c r="F122" s="46">
        <v>61</v>
      </c>
      <c r="G122" s="46">
        <v>71</v>
      </c>
      <c r="H122" s="46">
        <v>0</v>
      </c>
      <c r="I122" s="48">
        <f t="shared" ref="I122" si="186">SUM(F122-E122)*D122</f>
        <v>10000</v>
      </c>
      <c r="J122" s="49">
        <f>SUM(G122-F122)*D122</f>
        <v>10000</v>
      </c>
      <c r="K122" s="49">
        <v>0</v>
      </c>
      <c r="L122" s="48">
        <f t="shared" ref="L122" si="187">SUM(I122:K122)</f>
        <v>20000</v>
      </c>
    </row>
    <row r="123" spans="1:12">
      <c r="A123" s="44" t="s">
        <v>387</v>
      </c>
      <c r="B123" s="45" t="s">
        <v>374</v>
      </c>
      <c r="C123" s="46" t="s">
        <v>12</v>
      </c>
      <c r="D123" s="47">
        <v>1000</v>
      </c>
      <c r="E123" s="47">
        <v>120</v>
      </c>
      <c r="F123" s="46">
        <v>130</v>
      </c>
      <c r="G123" s="46">
        <v>0</v>
      </c>
      <c r="H123" s="46">
        <v>0</v>
      </c>
      <c r="I123" s="48">
        <f t="shared" ref="I123" si="188">SUM(F123-E123)*D123</f>
        <v>10000</v>
      </c>
      <c r="J123" s="49">
        <v>0</v>
      </c>
      <c r="K123" s="49">
        <v>0</v>
      </c>
      <c r="L123" s="48">
        <f t="shared" ref="L123" si="189">SUM(I123:K123)</f>
        <v>10000</v>
      </c>
    </row>
    <row r="124" spans="1:12">
      <c r="A124" s="44" t="s">
        <v>385</v>
      </c>
      <c r="B124" s="45" t="s">
        <v>386</v>
      </c>
      <c r="C124" s="46" t="s">
        <v>12</v>
      </c>
      <c r="D124" s="47">
        <v>1200</v>
      </c>
      <c r="E124" s="47">
        <v>33</v>
      </c>
      <c r="F124" s="46">
        <v>40</v>
      </c>
      <c r="G124" s="46">
        <v>0</v>
      </c>
      <c r="H124" s="46">
        <v>0</v>
      </c>
      <c r="I124" s="48">
        <f t="shared" ref="I124:I126" si="190">SUM(F124-E124)*D124</f>
        <v>8400</v>
      </c>
      <c r="J124" s="49">
        <v>0</v>
      </c>
      <c r="K124" s="49">
        <v>0</v>
      </c>
      <c r="L124" s="48">
        <f t="shared" ref="L124:L126" si="191">SUM(I124:K124)</f>
        <v>8400</v>
      </c>
    </row>
    <row r="125" spans="1:12">
      <c r="A125" s="44" t="s">
        <v>385</v>
      </c>
      <c r="B125" s="45" t="s">
        <v>384</v>
      </c>
      <c r="C125" s="46" t="s">
        <v>12</v>
      </c>
      <c r="D125" s="47">
        <v>18000</v>
      </c>
      <c r="E125" s="47">
        <v>3.5</v>
      </c>
      <c r="F125" s="46">
        <v>3.5</v>
      </c>
      <c r="G125" s="46">
        <v>0</v>
      </c>
      <c r="H125" s="46">
        <v>0</v>
      </c>
      <c r="I125" s="48">
        <f t="shared" ref="I125" si="192">SUM(F125-E125)*D125</f>
        <v>0</v>
      </c>
      <c r="J125" s="49">
        <v>0</v>
      </c>
      <c r="K125" s="49">
        <v>0</v>
      </c>
      <c r="L125" s="48">
        <f t="shared" ref="L125" si="193">SUM(I125:K125)</f>
        <v>0</v>
      </c>
    </row>
    <row r="126" spans="1:12">
      <c r="A126" s="44" t="s">
        <v>381</v>
      </c>
      <c r="B126" s="45" t="s">
        <v>383</v>
      </c>
      <c r="C126" s="46" t="s">
        <v>12</v>
      </c>
      <c r="D126" s="47">
        <v>10400</v>
      </c>
      <c r="E126" s="47">
        <v>7.5</v>
      </c>
      <c r="F126" s="46">
        <v>6.5</v>
      </c>
      <c r="G126" s="46">
        <v>0</v>
      </c>
      <c r="H126" s="46">
        <v>0</v>
      </c>
      <c r="I126" s="48">
        <f t="shared" si="190"/>
        <v>-10400</v>
      </c>
      <c r="J126" s="49">
        <v>0</v>
      </c>
      <c r="K126" s="49">
        <v>0</v>
      </c>
      <c r="L126" s="48">
        <f t="shared" si="191"/>
        <v>-10400</v>
      </c>
    </row>
    <row r="127" spans="1:12">
      <c r="A127" s="44" t="s">
        <v>382</v>
      </c>
      <c r="B127" s="45" t="s">
        <v>379</v>
      </c>
      <c r="C127" s="46" t="s">
        <v>12</v>
      </c>
      <c r="D127" s="47">
        <v>2400</v>
      </c>
      <c r="E127" s="47">
        <v>46</v>
      </c>
      <c r="F127" s="46">
        <v>50</v>
      </c>
      <c r="G127" s="46">
        <v>55</v>
      </c>
      <c r="H127" s="46">
        <v>0</v>
      </c>
      <c r="I127" s="48">
        <f t="shared" ref="I127" si="194">SUM(F127-E127)*D127</f>
        <v>9600</v>
      </c>
      <c r="J127" s="49">
        <f>SUM(G127-F127)*D127</f>
        <v>12000</v>
      </c>
      <c r="K127" s="49">
        <v>0</v>
      </c>
      <c r="L127" s="48">
        <f t="shared" ref="L127" si="195">SUM(I127:K127)</f>
        <v>21600</v>
      </c>
    </row>
    <row r="128" spans="1:12">
      <c r="A128" s="44" t="s">
        <v>377</v>
      </c>
      <c r="B128" s="45" t="s">
        <v>378</v>
      </c>
      <c r="C128" s="46" t="s">
        <v>12</v>
      </c>
      <c r="D128" s="47">
        <v>8000</v>
      </c>
      <c r="E128" s="47">
        <v>5</v>
      </c>
      <c r="F128" s="46">
        <v>5.3</v>
      </c>
      <c r="G128" s="46">
        <v>0</v>
      </c>
      <c r="H128" s="46">
        <v>0</v>
      </c>
      <c r="I128" s="48">
        <f t="shared" ref="I128" si="196">SUM(F128-E128)*D128</f>
        <v>2399.9999999999986</v>
      </c>
      <c r="J128" s="49">
        <v>0</v>
      </c>
      <c r="K128" s="49">
        <v>0</v>
      </c>
      <c r="L128" s="48">
        <f t="shared" ref="L128" si="197">SUM(I128:K128)</f>
        <v>2399.9999999999986</v>
      </c>
    </row>
    <row r="129" spans="1:12">
      <c r="A129" s="50"/>
      <c r="B129" s="50"/>
      <c r="C129" s="50"/>
      <c r="D129" s="50"/>
      <c r="E129" s="50"/>
      <c r="F129" s="50"/>
      <c r="G129" s="50"/>
      <c r="H129" s="51"/>
      <c r="I129" s="52">
        <f>SUM(I107:I128)</f>
        <v>115100</v>
      </c>
      <c r="J129" s="53"/>
      <c r="K129" s="51"/>
      <c r="L129" s="52">
        <f>SUM(L107:L128)</f>
        <v>205600</v>
      </c>
    </row>
    <row r="130" spans="1:12">
      <c r="A130" s="39">
        <v>43647</v>
      </c>
    </row>
    <row r="131" spans="1:12">
      <c r="A131" s="72" t="s">
        <v>242</v>
      </c>
      <c r="B131" s="73" t="s">
        <v>243</v>
      </c>
      <c r="C131" s="60" t="s">
        <v>244</v>
      </c>
      <c r="D131" s="74" t="s">
        <v>245</v>
      </c>
      <c r="E131" s="74" t="s">
        <v>246</v>
      </c>
      <c r="F131" s="60" t="s">
        <v>223</v>
      </c>
    </row>
    <row r="132" spans="1:12">
      <c r="A132" s="44" t="s">
        <v>380</v>
      </c>
      <c r="B132" s="58">
        <v>2</v>
      </c>
      <c r="C132" s="46">
        <f>SUM(A132-B132)</f>
        <v>23</v>
      </c>
      <c r="D132" s="47">
        <v>7</v>
      </c>
      <c r="E132" s="46">
        <f>SUM(C132-D132)</f>
        <v>16</v>
      </c>
      <c r="F132" s="46">
        <f>E132*100/C132</f>
        <v>69.565217391304344</v>
      </c>
    </row>
    <row r="133" spans="1:12">
      <c r="A133" s="44" t="s">
        <v>375</v>
      </c>
      <c r="B133" s="45" t="s">
        <v>376</v>
      </c>
      <c r="C133" s="46" t="s">
        <v>12</v>
      </c>
      <c r="D133" s="47">
        <v>1600</v>
      </c>
      <c r="E133" s="47">
        <v>41</v>
      </c>
      <c r="F133" s="46">
        <v>41</v>
      </c>
      <c r="G133" s="46">
        <v>0</v>
      </c>
      <c r="H133" s="46">
        <v>0</v>
      </c>
      <c r="I133" s="48">
        <f t="shared" ref="I133" si="198">SUM(F133-E133)*D133</f>
        <v>0</v>
      </c>
      <c r="J133" s="49">
        <v>0</v>
      </c>
      <c r="K133" s="49">
        <v>0</v>
      </c>
      <c r="L133" s="48">
        <f t="shared" ref="L133" si="199">SUM(I133:K133)</f>
        <v>0</v>
      </c>
    </row>
    <row r="134" spans="1:12">
      <c r="A134" s="44" t="s">
        <v>373</v>
      </c>
      <c r="B134" s="45" t="s">
        <v>374</v>
      </c>
      <c r="C134" s="46" t="s">
        <v>12</v>
      </c>
      <c r="D134" s="47">
        <v>1000</v>
      </c>
      <c r="E134" s="47">
        <v>135</v>
      </c>
      <c r="F134" s="46">
        <v>145</v>
      </c>
      <c r="G134" s="46">
        <v>155</v>
      </c>
      <c r="H134" s="46">
        <v>0</v>
      </c>
      <c r="I134" s="48">
        <f t="shared" ref="I134" si="200">SUM(F134-E134)*D134</f>
        <v>10000</v>
      </c>
      <c r="J134" s="49">
        <f>SUM(G134-F134)*D134</f>
        <v>10000</v>
      </c>
      <c r="K134" s="49">
        <v>0</v>
      </c>
      <c r="L134" s="48">
        <f t="shared" ref="L134" si="201">SUM(I134:K134)</f>
        <v>20000</v>
      </c>
    </row>
    <row r="135" spans="1:12">
      <c r="A135" s="44" t="s">
        <v>371</v>
      </c>
      <c r="B135" s="45" t="s">
        <v>372</v>
      </c>
      <c r="C135" s="46" t="s">
        <v>12</v>
      </c>
      <c r="D135" s="47">
        <v>1600</v>
      </c>
      <c r="E135" s="47">
        <v>58</v>
      </c>
      <c r="F135" s="46">
        <v>63</v>
      </c>
      <c r="G135" s="46">
        <v>68</v>
      </c>
      <c r="H135" s="46">
        <v>0</v>
      </c>
      <c r="I135" s="48">
        <f t="shared" ref="I135" si="202">SUM(F135-E135)*D135</f>
        <v>8000</v>
      </c>
      <c r="J135" s="49">
        <f>SUM(G135-F135)*D135</f>
        <v>8000</v>
      </c>
      <c r="K135" s="49">
        <v>0</v>
      </c>
      <c r="L135" s="48">
        <f t="shared" ref="L135" si="203">SUM(I135:K135)</f>
        <v>16000</v>
      </c>
    </row>
    <row r="136" spans="1:12">
      <c r="A136" s="44" t="s">
        <v>370</v>
      </c>
      <c r="B136" s="45" t="s">
        <v>210</v>
      </c>
      <c r="C136" s="46" t="s">
        <v>12</v>
      </c>
      <c r="D136" s="47">
        <v>1000</v>
      </c>
      <c r="E136" s="47">
        <v>165</v>
      </c>
      <c r="F136" s="46">
        <v>175</v>
      </c>
      <c r="G136" s="46">
        <v>185</v>
      </c>
      <c r="H136" s="46">
        <v>0</v>
      </c>
      <c r="I136" s="48">
        <f t="shared" ref="I136" si="204">SUM(F136-E136)*D136</f>
        <v>10000</v>
      </c>
      <c r="J136" s="49">
        <f>SUM(G136-F136)*D136</f>
        <v>10000</v>
      </c>
      <c r="K136" s="49">
        <v>0</v>
      </c>
      <c r="L136" s="48">
        <f t="shared" ref="L136" si="205">SUM(I136:K136)</f>
        <v>20000</v>
      </c>
    </row>
    <row r="137" spans="1:12">
      <c r="A137" s="44" t="s">
        <v>369</v>
      </c>
      <c r="B137" s="45" t="s">
        <v>368</v>
      </c>
      <c r="C137" s="46" t="s">
        <v>12</v>
      </c>
      <c r="D137" s="47">
        <v>1200</v>
      </c>
      <c r="E137" s="47">
        <v>38</v>
      </c>
      <c r="F137" s="46">
        <v>42</v>
      </c>
      <c r="G137" s="46">
        <v>0</v>
      </c>
      <c r="H137" s="46">
        <v>0</v>
      </c>
      <c r="I137" s="48">
        <f t="shared" ref="I137" si="206">SUM(F137-E137)*D137</f>
        <v>4800</v>
      </c>
      <c r="J137" s="49">
        <v>0</v>
      </c>
      <c r="K137" s="49">
        <v>0</v>
      </c>
      <c r="L137" s="48">
        <f t="shared" ref="L137" si="207">SUM(I137:K137)</f>
        <v>4800</v>
      </c>
    </row>
    <row r="138" spans="1:12">
      <c r="A138" s="44" t="s">
        <v>367</v>
      </c>
      <c r="B138" s="45" t="s">
        <v>366</v>
      </c>
      <c r="C138" s="46" t="s">
        <v>12</v>
      </c>
      <c r="D138" s="47">
        <v>12000</v>
      </c>
      <c r="E138" s="47">
        <v>6.5</v>
      </c>
      <c r="F138" s="46">
        <v>7</v>
      </c>
      <c r="G138" s="46">
        <v>7.5</v>
      </c>
      <c r="H138" s="46">
        <v>0</v>
      </c>
      <c r="I138" s="48">
        <f t="shared" ref="I138" si="208">SUM(F138-E138)*D138</f>
        <v>6000</v>
      </c>
      <c r="J138" s="49">
        <f>SUM(G138-F138)*D138</f>
        <v>6000</v>
      </c>
      <c r="K138" s="49">
        <v>0</v>
      </c>
      <c r="L138" s="48">
        <f t="shared" ref="L138" si="209">SUM(I138:K138)</f>
        <v>12000</v>
      </c>
    </row>
    <row r="139" spans="1:12">
      <c r="A139" s="44" t="s">
        <v>364</v>
      </c>
      <c r="B139" s="45" t="s">
        <v>365</v>
      </c>
      <c r="C139" s="46" t="s">
        <v>12</v>
      </c>
      <c r="D139" s="47">
        <v>2400</v>
      </c>
      <c r="E139" s="47">
        <v>34.5</v>
      </c>
      <c r="F139" s="46">
        <v>39</v>
      </c>
      <c r="G139" s="46">
        <v>43</v>
      </c>
      <c r="H139" s="46">
        <v>0</v>
      </c>
      <c r="I139" s="48">
        <f t="shared" ref="I139" si="210">SUM(F139-E139)*D139</f>
        <v>10800</v>
      </c>
      <c r="J139" s="49">
        <f>SUM(G139-F139)*D139</f>
        <v>9600</v>
      </c>
      <c r="K139" s="49">
        <v>0</v>
      </c>
      <c r="L139" s="48">
        <f t="shared" ref="L139" si="211">SUM(I139:K139)</f>
        <v>20400</v>
      </c>
    </row>
    <row r="140" spans="1:12">
      <c r="A140" s="44" t="s">
        <v>362</v>
      </c>
      <c r="B140" s="45" t="s">
        <v>363</v>
      </c>
      <c r="C140" s="46" t="s">
        <v>12</v>
      </c>
      <c r="D140" s="47">
        <v>2400</v>
      </c>
      <c r="E140" s="47">
        <v>30</v>
      </c>
      <c r="F140" s="46">
        <v>34</v>
      </c>
      <c r="G140" s="46">
        <v>0</v>
      </c>
      <c r="H140" s="46">
        <v>0</v>
      </c>
      <c r="I140" s="48">
        <f t="shared" ref="I140" si="212">SUM(F140-E140)*D140</f>
        <v>9600</v>
      </c>
      <c r="J140" s="49">
        <v>0</v>
      </c>
      <c r="K140" s="49">
        <v>0</v>
      </c>
      <c r="L140" s="48">
        <f t="shared" ref="L140" si="213">SUM(I140:K140)</f>
        <v>9600</v>
      </c>
    </row>
    <row r="141" spans="1:12">
      <c r="A141" s="44" t="s">
        <v>360</v>
      </c>
      <c r="B141" s="45" t="s">
        <v>361</v>
      </c>
      <c r="C141" s="46" t="s">
        <v>12</v>
      </c>
      <c r="D141" s="47">
        <v>1600</v>
      </c>
      <c r="E141" s="47">
        <v>25</v>
      </c>
      <c r="F141" s="46">
        <v>30</v>
      </c>
      <c r="G141" s="46">
        <v>0</v>
      </c>
      <c r="H141" s="46">
        <v>0</v>
      </c>
      <c r="I141" s="48">
        <f t="shared" ref="I141:I143" si="214">SUM(F141-E141)*D141</f>
        <v>8000</v>
      </c>
      <c r="J141" s="49">
        <v>0</v>
      </c>
      <c r="K141" s="49">
        <v>0</v>
      </c>
      <c r="L141" s="48">
        <f t="shared" ref="L141" si="215">SUM(I141:K141)</f>
        <v>8000</v>
      </c>
    </row>
    <row r="142" spans="1:12">
      <c r="A142" s="44" t="s">
        <v>359</v>
      </c>
      <c r="B142" s="45" t="s">
        <v>358</v>
      </c>
      <c r="C142" s="46" t="s">
        <v>12</v>
      </c>
      <c r="D142" s="47">
        <v>1600</v>
      </c>
      <c r="E142" s="47">
        <v>23</v>
      </c>
      <c r="F142" s="46">
        <v>19</v>
      </c>
      <c r="G142" s="46">
        <v>0</v>
      </c>
      <c r="H142" s="46">
        <v>0</v>
      </c>
      <c r="I142" s="48">
        <f t="shared" si="214"/>
        <v>-6400</v>
      </c>
      <c r="J142" s="49">
        <v>0</v>
      </c>
      <c r="K142" s="49">
        <v>0</v>
      </c>
      <c r="L142" s="48">
        <f t="shared" ref="L142:L143" si="216">SUM(I142:K142)</f>
        <v>-6400</v>
      </c>
    </row>
    <row r="143" spans="1:12">
      <c r="A143" s="44" t="s">
        <v>359</v>
      </c>
      <c r="B143" s="45" t="s">
        <v>357</v>
      </c>
      <c r="C143" s="46" t="s">
        <v>12</v>
      </c>
      <c r="D143" s="47">
        <v>5200</v>
      </c>
      <c r="E143" s="47">
        <v>19</v>
      </c>
      <c r="F143" s="46">
        <v>21</v>
      </c>
      <c r="G143" s="46">
        <v>23</v>
      </c>
      <c r="H143" s="46">
        <v>0</v>
      </c>
      <c r="I143" s="48">
        <f t="shared" si="214"/>
        <v>10400</v>
      </c>
      <c r="J143" s="49">
        <f>SUM(G143-F143)*D143</f>
        <v>10400</v>
      </c>
      <c r="K143" s="49">
        <v>0</v>
      </c>
      <c r="L143" s="48">
        <f t="shared" si="216"/>
        <v>20800</v>
      </c>
    </row>
    <row r="144" spans="1:12">
      <c r="A144" s="44" t="s">
        <v>355</v>
      </c>
      <c r="B144" s="45" t="s">
        <v>356</v>
      </c>
      <c r="C144" s="46" t="s">
        <v>12</v>
      </c>
      <c r="D144" s="47">
        <v>2000</v>
      </c>
      <c r="E144" s="47">
        <v>49</v>
      </c>
      <c r="F144" s="46">
        <v>53</v>
      </c>
      <c r="G144" s="46">
        <v>57</v>
      </c>
      <c r="H144" s="46">
        <v>0</v>
      </c>
      <c r="I144" s="48">
        <f t="shared" ref="I144" si="217">SUM(F144-E144)*D144</f>
        <v>8000</v>
      </c>
      <c r="J144" s="49">
        <f>SUM(G144-F144)*D144</f>
        <v>8000</v>
      </c>
      <c r="K144" s="49">
        <v>0</v>
      </c>
      <c r="L144" s="48">
        <f t="shared" ref="L144" si="218">SUM(I144:K144)</f>
        <v>16000</v>
      </c>
    </row>
    <row r="145" spans="1:12">
      <c r="A145" s="44" t="s">
        <v>355</v>
      </c>
      <c r="B145" s="45" t="s">
        <v>354</v>
      </c>
      <c r="C145" s="46" t="s">
        <v>12</v>
      </c>
      <c r="D145" s="47">
        <v>2000</v>
      </c>
      <c r="E145" s="47">
        <v>28</v>
      </c>
      <c r="F145" s="46">
        <v>26</v>
      </c>
      <c r="G145" s="46">
        <v>0</v>
      </c>
      <c r="H145" s="46">
        <v>0</v>
      </c>
      <c r="I145" s="48">
        <f t="shared" ref="I145" si="219">SUM(F145-E145)*D145</f>
        <v>-4000</v>
      </c>
      <c r="J145" s="49">
        <v>0</v>
      </c>
      <c r="K145" s="49">
        <v>0</v>
      </c>
      <c r="L145" s="48">
        <f t="shared" ref="L145" si="220">SUM(I145:K145)</f>
        <v>-4000</v>
      </c>
    </row>
    <row r="146" spans="1:12">
      <c r="A146" s="44" t="s">
        <v>353</v>
      </c>
      <c r="B146" s="45" t="s">
        <v>354</v>
      </c>
      <c r="C146" s="46" t="s">
        <v>12</v>
      </c>
      <c r="D146" s="47">
        <v>2000</v>
      </c>
      <c r="E146" s="47">
        <v>29.5</v>
      </c>
      <c r="F146" s="46">
        <v>33.5</v>
      </c>
      <c r="G146" s="46">
        <v>0</v>
      </c>
      <c r="H146" s="46">
        <v>0</v>
      </c>
      <c r="I146" s="48">
        <f t="shared" ref="I146" si="221">SUM(F146-E146)*D146</f>
        <v>8000</v>
      </c>
      <c r="J146" s="49">
        <v>0</v>
      </c>
      <c r="K146" s="49">
        <v>0</v>
      </c>
      <c r="L146" s="48">
        <f t="shared" ref="L146" si="222">SUM(I146:K146)</f>
        <v>8000</v>
      </c>
    </row>
    <row r="147" spans="1:12">
      <c r="A147" s="44" t="s">
        <v>352</v>
      </c>
      <c r="B147" s="45" t="s">
        <v>350</v>
      </c>
      <c r="C147" s="46" t="s">
        <v>12</v>
      </c>
      <c r="D147" s="47">
        <v>14000</v>
      </c>
      <c r="E147" s="47">
        <v>4.3499999999999996</v>
      </c>
      <c r="F147" s="46">
        <v>5</v>
      </c>
      <c r="G147" s="46">
        <v>0</v>
      </c>
      <c r="H147" s="46">
        <v>0</v>
      </c>
      <c r="I147" s="48">
        <f t="shared" ref="I147:I149" si="223">SUM(F147-E147)*D147</f>
        <v>9100.0000000000055</v>
      </c>
      <c r="J147" s="49">
        <v>0</v>
      </c>
      <c r="K147" s="49">
        <v>0</v>
      </c>
      <c r="L147" s="48">
        <f t="shared" ref="L147:L149" si="224">SUM(I147:K147)</f>
        <v>9100.0000000000055</v>
      </c>
    </row>
    <row r="148" spans="1:12">
      <c r="A148" s="44" t="s">
        <v>351</v>
      </c>
      <c r="B148" s="45" t="s">
        <v>350</v>
      </c>
      <c r="C148" s="46" t="s">
        <v>12</v>
      </c>
      <c r="D148" s="47">
        <v>1200</v>
      </c>
      <c r="E148" s="47">
        <v>55</v>
      </c>
      <c r="F148" s="46">
        <v>40</v>
      </c>
      <c r="G148" s="46">
        <v>0</v>
      </c>
      <c r="H148" s="46">
        <v>0</v>
      </c>
      <c r="I148" s="48">
        <f t="shared" si="223"/>
        <v>-18000</v>
      </c>
      <c r="J148" s="49">
        <v>0</v>
      </c>
      <c r="K148" s="49">
        <v>0</v>
      </c>
      <c r="L148" s="48">
        <f t="shared" si="224"/>
        <v>-18000</v>
      </c>
    </row>
    <row r="149" spans="1:12">
      <c r="A149" s="44" t="s">
        <v>348</v>
      </c>
      <c r="B149" s="45" t="s">
        <v>349</v>
      </c>
      <c r="C149" s="46" t="s">
        <v>12</v>
      </c>
      <c r="D149" s="47">
        <v>8000</v>
      </c>
      <c r="E149" s="47">
        <v>10.1</v>
      </c>
      <c r="F149" s="46">
        <v>11.1</v>
      </c>
      <c r="G149" s="46">
        <v>12.5</v>
      </c>
      <c r="H149" s="46">
        <v>0</v>
      </c>
      <c r="I149" s="48">
        <f t="shared" si="223"/>
        <v>8000</v>
      </c>
      <c r="J149" s="49">
        <f>SUM(G149-F149)*D149</f>
        <v>11200.000000000004</v>
      </c>
      <c r="K149" s="49">
        <v>0</v>
      </c>
      <c r="L149" s="48">
        <f t="shared" si="224"/>
        <v>19200.000000000004</v>
      </c>
    </row>
    <row r="150" spans="1:12">
      <c r="A150" s="44" t="s">
        <v>346</v>
      </c>
      <c r="B150" s="45" t="s">
        <v>347</v>
      </c>
      <c r="C150" s="46" t="s">
        <v>12</v>
      </c>
      <c r="D150" s="47">
        <v>4240</v>
      </c>
      <c r="E150" s="47">
        <v>12</v>
      </c>
      <c r="F150" s="46">
        <v>9</v>
      </c>
      <c r="G150" s="46">
        <v>0</v>
      </c>
      <c r="H150" s="46">
        <v>0</v>
      </c>
      <c r="I150" s="48">
        <f t="shared" ref="I150" si="225">SUM(F150-E150)*D150</f>
        <v>-12720</v>
      </c>
      <c r="J150" s="49">
        <v>0</v>
      </c>
      <c r="K150" s="49">
        <v>0</v>
      </c>
      <c r="L150" s="48">
        <f t="shared" ref="L150" si="226">SUM(I150:K150)</f>
        <v>-12720</v>
      </c>
    </row>
    <row r="151" spans="1:12">
      <c r="A151" s="44" t="s">
        <v>344</v>
      </c>
      <c r="B151" s="45" t="s">
        <v>345</v>
      </c>
      <c r="C151" s="46" t="s">
        <v>12</v>
      </c>
      <c r="D151" s="47">
        <v>48000</v>
      </c>
      <c r="E151" s="47">
        <v>2</v>
      </c>
      <c r="F151" s="46">
        <v>2.2000000000000002</v>
      </c>
      <c r="G151" s="46">
        <v>2.4</v>
      </c>
      <c r="H151" s="46">
        <v>0</v>
      </c>
      <c r="I151" s="48">
        <f t="shared" ref="I151" si="227">SUM(F151-E151)*D151</f>
        <v>9600.0000000000091</v>
      </c>
      <c r="J151" s="49">
        <f>SUM(G151-F151)*D151</f>
        <v>9599.9999999999873</v>
      </c>
      <c r="K151" s="49">
        <v>0</v>
      </c>
      <c r="L151" s="48">
        <f t="shared" ref="L151" si="228">SUM(I151:K151)</f>
        <v>19199.999999999996</v>
      </c>
    </row>
    <row r="152" spans="1:12">
      <c r="A152" s="44" t="s">
        <v>342</v>
      </c>
      <c r="B152" s="45" t="s">
        <v>343</v>
      </c>
      <c r="C152" s="46" t="s">
        <v>12</v>
      </c>
      <c r="D152" s="47">
        <v>2400</v>
      </c>
      <c r="E152" s="47">
        <v>26</v>
      </c>
      <c r="F152" s="46">
        <v>20</v>
      </c>
      <c r="G152" s="46">
        <v>0</v>
      </c>
      <c r="H152" s="46">
        <v>0</v>
      </c>
      <c r="I152" s="48">
        <f t="shared" ref="I152" si="229">SUM(F152-E152)*D152</f>
        <v>-14400</v>
      </c>
      <c r="J152" s="49">
        <v>0</v>
      </c>
      <c r="K152" s="49">
        <v>0</v>
      </c>
      <c r="L152" s="48">
        <f t="shared" ref="L152" si="230">SUM(I152:K152)</f>
        <v>-14400</v>
      </c>
    </row>
    <row r="153" spans="1:12">
      <c r="A153" s="44" t="s">
        <v>340</v>
      </c>
      <c r="B153" s="45" t="s">
        <v>341</v>
      </c>
      <c r="C153" s="46" t="s">
        <v>12</v>
      </c>
      <c r="D153" s="47">
        <v>4800</v>
      </c>
      <c r="E153" s="47">
        <v>17</v>
      </c>
      <c r="F153" s="46">
        <v>17</v>
      </c>
      <c r="G153" s="46">
        <v>0</v>
      </c>
      <c r="H153" s="46">
        <v>0</v>
      </c>
      <c r="I153" s="48">
        <v>0</v>
      </c>
      <c r="J153" s="49">
        <v>0</v>
      </c>
      <c r="K153" s="49">
        <v>0</v>
      </c>
      <c r="L153" s="48">
        <f t="shared" ref="L153" si="231">SUM(I153:K153)</f>
        <v>0</v>
      </c>
    </row>
    <row r="154" spans="1:12">
      <c r="A154" s="44" t="s">
        <v>338</v>
      </c>
      <c r="B154" s="45" t="s">
        <v>339</v>
      </c>
      <c r="C154" s="46" t="s">
        <v>12</v>
      </c>
      <c r="D154" s="47">
        <v>6000</v>
      </c>
      <c r="E154" s="47">
        <v>13.5</v>
      </c>
      <c r="F154" s="46">
        <v>13.5</v>
      </c>
      <c r="G154" s="46">
        <v>0</v>
      </c>
      <c r="H154" s="46">
        <v>0</v>
      </c>
      <c r="I154" s="48">
        <v>0</v>
      </c>
      <c r="J154" s="49">
        <v>0</v>
      </c>
      <c r="K154" s="49">
        <v>0</v>
      </c>
      <c r="L154" s="48">
        <f t="shared" ref="L154:L157" si="232">SUM(I154:K154)</f>
        <v>0</v>
      </c>
    </row>
    <row r="155" spans="1:12">
      <c r="A155" s="44" t="s">
        <v>335</v>
      </c>
      <c r="B155" s="45" t="s">
        <v>336</v>
      </c>
      <c r="C155" s="46" t="s">
        <v>12</v>
      </c>
      <c r="D155" s="47">
        <v>3000</v>
      </c>
      <c r="E155" s="47">
        <v>24</v>
      </c>
      <c r="F155" s="46">
        <v>28</v>
      </c>
      <c r="G155" s="46">
        <v>0</v>
      </c>
      <c r="H155" s="46">
        <v>0</v>
      </c>
      <c r="I155" s="48">
        <f t="shared" ref="I155:I157" si="233">SUM(F155-E155)*D155</f>
        <v>12000</v>
      </c>
      <c r="J155" s="49">
        <v>0</v>
      </c>
      <c r="K155" s="49">
        <v>0</v>
      </c>
      <c r="L155" s="48">
        <f t="shared" si="232"/>
        <v>12000</v>
      </c>
    </row>
    <row r="156" spans="1:12">
      <c r="A156" s="44" t="s">
        <v>335</v>
      </c>
      <c r="B156" s="45" t="s">
        <v>337</v>
      </c>
      <c r="C156" s="46" t="s">
        <v>12</v>
      </c>
      <c r="D156" s="47">
        <v>14000</v>
      </c>
      <c r="E156" s="47">
        <v>4.5</v>
      </c>
      <c r="F156" s="46">
        <v>4</v>
      </c>
      <c r="G156" s="46">
        <v>0</v>
      </c>
      <c r="H156" s="46">
        <v>0</v>
      </c>
      <c r="I156" s="48">
        <f t="shared" si="233"/>
        <v>-7000</v>
      </c>
      <c r="J156" s="49">
        <v>0</v>
      </c>
      <c r="K156" s="49">
        <v>0</v>
      </c>
      <c r="L156" s="48">
        <f t="shared" si="232"/>
        <v>-7000</v>
      </c>
    </row>
    <row r="157" spans="1:12">
      <c r="A157" s="44" t="s">
        <v>333</v>
      </c>
      <c r="B157" s="45" t="s">
        <v>334</v>
      </c>
      <c r="C157" s="46" t="s">
        <v>12</v>
      </c>
      <c r="D157" s="47">
        <v>2600</v>
      </c>
      <c r="E157" s="47">
        <v>13.5</v>
      </c>
      <c r="F157" s="46">
        <v>12</v>
      </c>
      <c r="G157" s="46">
        <v>0</v>
      </c>
      <c r="H157" s="46">
        <v>0</v>
      </c>
      <c r="I157" s="48">
        <f t="shared" si="233"/>
        <v>-3900</v>
      </c>
      <c r="J157" s="49">
        <v>0</v>
      </c>
      <c r="K157" s="49">
        <v>0</v>
      </c>
      <c r="L157" s="48">
        <f t="shared" si="232"/>
        <v>-3900</v>
      </c>
    </row>
    <row r="159" spans="1:12">
      <c r="A159" s="50"/>
      <c r="B159" s="50"/>
      <c r="C159" s="50"/>
      <c r="D159" s="50"/>
      <c r="E159" s="50"/>
      <c r="F159" s="50"/>
      <c r="G159" s="50"/>
      <c r="H159" s="51"/>
      <c r="I159" s="52">
        <f>SUM(I133:I158)</f>
        <v>65880.000000000015</v>
      </c>
      <c r="J159" s="53"/>
      <c r="K159" s="51"/>
      <c r="L159" s="52">
        <f>SUM(L133:L158)</f>
        <v>148680</v>
      </c>
    </row>
    <row r="160" spans="1:12">
      <c r="A160" s="39">
        <v>43617</v>
      </c>
    </row>
    <row r="161" spans="1:12">
      <c r="A161" s="72" t="s">
        <v>242</v>
      </c>
      <c r="B161" s="73" t="s">
        <v>243</v>
      </c>
      <c r="C161" s="60" t="s">
        <v>244</v>
      </c>
      <c r="D161" s="74" t="s">
        <v>245</v>
      </c>
      <c r="E161" s="74" t="s">
        <v>246</v>
      </c>
      <c r="F161" s="60" t="s">
        <v>223</v>
      </c>
    </row>
    <row r="162" spans="1:12">
      <c r="A162" s="44" t="s">
        <v>332</v>
      </c>
      <c r="B162" s="58">
        <v>1</v>
      </c>
      <c r="C162" s="46">
        <f>SUM(A162-B162)</f>
        <v>19</v>
      </c>
      <c r="D162" s="47">
        <v>1</v>
      </c>
      <c r="E162" s="46">
        <f>SUM(C162-D162)</f>
        <v>18</v>
      </c>
      <c r="F162" s="46">
        <f>E162*100/C162</f>
        <v>94.736842105263165</v>
      </c>
    </row>
    <row r="163" spans="1:12">
      <c r="A163" s="35"/>
      <c r="B163" s="35"/>
      <c r="C163" s="35"/>
      <c r="D163" s="35"/>
      <c r="E163" s="39">
        <v>43617</v>
      </c>
      <c r="F163" s="35"/>
      <c r="G163" s="35"/>
      <c r="H163" s="35"/>
      <c r="I163" s="35"/>
      <c r="J163" s="35"/>
      <c r="K163" s="35"/>
      <c r="L163" s="35"/>
    </row>
    <row r="165" spans="1:12">
      <c r="A165" s="44" t="s">
        <v>330</v>
      </c>
      <c r="B165" s="45" t="s">
        <v>331</v>
      </c>
      <c r="C165" s="46" t="s">
        <v>12</v>
      </c>
      <c r="D165" s="47">
        <v>11200</v>
      </c>
      <c r="E165" s="47">
        <v>8.3000000000000007</v>
      </c>
      <c r="F165" s="46">
        <v>9</v>
      </c>
      <c r="G165" s="46">
        <v>0</v>
      </c>
      <c r="H165" s="46">
        <v>0</v>
      </c>
      <c r="I165" s="48">
        <f t="shared" ref="I165" si="234">SUM(F165-E165)*D165</f>
        <v>7839.9999999999918</v>
      </c>
      <c r="J165" s="49">
        <v>0</v>
      </c>
      <c r="K165" s="49">
        <v>0</v>
      </c>
      <c r="L165" s="48">
        <f t="shared" ref="L165" si="235">SUM(I165:K165)</f>
        <v>7839.9999999999918</v>
      </c>
    </row>
    <row r="166" spans="1:12">
      <c r="A166" s="44" t="s">
        <v>328</v>
      </c>
      <c r="B166" s="45" t="s">
        <v>329</v>
      </c>
      <c r="C166" s="46" t="s">
        <v>12</v>
      </c>
      <c r="D166" s="47">
        <v>24000</v>
      </c>
      <c r="E166" s="47">
        <v>7.3</v>
      </c>
      <c r="F166" s="46">
        <v>8</v>
      </c>
      <c r="G166" s="46">
        <v>9</v>
      </c>
      <c r="H166" s="46">
        <v>0</v>
      </c>
      <c r="I166" s="48">
        <f t="shared" ref="I166" si="236">SUM(F166-E166)*D166</f>
        <v>16800.000000000004</v>
      </c>
      <c r="J166" s="49">
        <f>SUM(G166-F166)*D166</f>
        <v>24000</v>
      </c>
      <c r="K166" s="49">
        <v>0</v>
      </c>
      <c r="L166" s="48">
        <f t="shared" ref="L166" si="237">SUM(I166:K166)</f>
        <v>40800</v>
      </c>
    </row>
    <row r="167" spans="1:12">
      <c r="A167" s="44" t="s">
        <v>326</v>
      </c>
      <c r="B167" s="45" t="s">
        <v>327</v>
      </c>
      <c r="C167" s="46" t="s">
        <v>12</v>
      </c>
      <c r="D167" s="47">
        <v>4000</v>
      </c>
      <c r="E167" s="47">
        <v>12</v>
      </c>
      <c r="F167" s="46">
        <v>14</v>
      </c>
      <c r="G167" s="46">
        <v>16</v>
      </c>
      <c r="H167" s="46">
        <v>0</v>
      </c>
      <c r="I167" s="48">
        <f t="shared" ref="I167" si="238">SUM(F167-E167)*D167</f>
        <v>8000</v>
      </c>
      <c r="J167" s="49">
        <f>SUM(G167-F167)*D167</f>
        <v>8000</v>
      </c>
      <c r="K167" s="49">
        <v>0</v>
      </c>
      <c r="L167" s="48">
        <f t="shared" ref="L167" si="239">SUM(I167:K167)</f>
        <v>16000</v>
      </c>
    </row>
    <row r="168" spans="1:12">
      <c r="A168" s="44" t="s">
        <v>324</v>
      </c>
      <c r="B168" s="45" t="s">
        <v>325</v>
      </c>
      <c r="C168" s="46" t="s">
        <v>12</v>
      </c>
      <c r="D168" s="47">
        <v>18000</v>
      </c>
      <c r="E168" s="47">
        <v>2.5</v>
      </c>
      <c r="F168" s="46">
        <v>3</v>
      </c>
      <c r="G168" s="46">
        <v>3.5</v>
      </c>
      <c r="H168" s="46">
        <v>0</v>
      </c>
      <c r="I168" s="48">
        <f t="shared" ref="I168" si="240">SUM(F168-E168)*D168</f>
        <v>9000</v>
      </c>
      <c r="J168" s="49">
        <f>SUM(G168-F168)*D168</f>
        <v>9000</v>
      </c>
      <c r="K168" s="49">
        <v>0</v>
      </c>
      <c r="L168" s="48">
        <f t="shared" ref="L168" si="241">SUM(I168:K168)</f>
        <v>18000</v>
      </c>
    </row>
    <row r="169" spans="1:12">
      <c r="A169" s="44" t="s">
        <v>320</v>
      </c>
      <c r="B169" s="45" t="s">
        <v>321</v>
      </c>
      <c r="C169" s="46" t="s">
        <v>12</v>
      </c>
      <c r="D169" s="47">
        <v>4000</v>
      </c>
      <c r="E169" s="47">
        <v>6</v>
      </c>
      <c r="F169" s="46">
        <v>6.3</v>
      </c>
      <c r="G169" s="46">
        <v>0</v>
      </c>
      <c r="H169" s="46">
        <v>0</v>
      </c>
      <c r="I169" s="48">
        <f t="shared" ref="I169:I172" si="242">SUM(F169-E169)*D169</f>
        <v>1199.9999999999993</v>
      </c>
      <c r="J169" s="49">
        <v>0</v>
      </c>
      <c r="K169" s="49">
        <v>0</v>
      </c>
      <c r="L169" s="48">
        <f t="shared" ref="L169:L172" si="243">SUM(I169:K169)</f>
        <v>1199.9999999999993</v>
      </c>
    </row>
    <row r="170" spans="1:12">
      <c r="A170" s="44" t="s">
        <v>322</v>
      </c>
      <c r="B170" s="45" t="s">
        <v>323</v>
      </c>
      <c r="C170" s="46" t="s">
        <v>12</v>
      </c>
      <c r="D170" s="47">
        <v>28000</v>
      </c>
      <c r="E170" s="47">
        <v>2.4</v>
      </c>
      <c r="F170" s="46">
        <v>2.8</v>
      </c>
      <c r="G170" s="46">
        <v>0</v>
      </c>
      <c r="H170" s="46">
        <v>0</v>
      </c>
      <c r="I170" s="48">
        <f t="shared" si="242"/>
        <v>11199.999999999998</v>
      </c>
      <c r="J170" s="49">
        <v>0</v>
      </c>
      <c r="K170" s="49">
        <v>0</v>
      </c>
      <c r="L170" s="48">
        <f t="shared" si="243"/>
        <v>11199.999999999998</v>
      </c>
    </row>
    <row r="171" spans="1:12">
      <c r="A171" s="44" t="s">
        <v>317</v>
      </c>
      <c r="B171" s="45" t="s">
        <v>318</v>
      </c>
      <c r="C171" s="46" t="s">
        <v>12</v>
      </c>
      <c r="D171" s="47">
        <v>2400</v>
      </c>
      <c r="E171" s="47">
        <v>25</v>
      </c>
      <c r="F171" s="46">
        <v>25</v>
      </c>
      <c r="G171" s="46">
        <v>0</v>
      </c>
      <c r="H171" s="46">
        <v>0</v>
      </c>
      <c r="I171" s="48">
        <f t="shared" ref="I171" si="244">SUM(F171-E171)*D171</f>
        <v>0</v>
      </c>
      <c r="J171" s="49">
        <v>0</v>
      </c>
      <c r="K171" s="49">
        <v>0</v>
      </c>
      <c r="L171" s="48">
        <f t="shared" ref="L171" si="245">SUM(I171:K171)</f>
        <v>0</v>
      </c>
    </row>
    <row r="172" spans="1:12">
      <c r="A172" s="44" t="s">
        <v>317</v>
      </c>
      <c r="B172" s="45" t="s">
        <v>319</v>
      </c>
      <c r="C172" s="46" t="s">
        <v>12</v>
      </c>
      <c r="D172" s="47">
        <v>32000</v>
      </c>
      <c r="E172" s="47">
        <v>1</v>
      </c>
      <c r="F172" s="46">
        <v>1.3</v>
      </c>
      <c r="G172" s="46">
        <v>1.6</v>
      </c>
      <c r="H172" s="46">
        <v>0</v>
      </c>
      <c r="I172" s="48">
        <f t="shared" si="242"/>
        <v>9600.0000000000018</v>
      </c>
      <c r="J172" s="49">
        <f>SUM(G172-F172)*D172</f>
        <v>9600.0000000000018</v>
      </c>
      <c r="K172" s="49">
        <v>0</v>
      </c>
      <c r="L172" s="48">
        <f t="shared" si="243"/>
        <v>19200.000000000004</v>
      </c>
    </row>
    <row r="173" spans="1:12">
      <c r="A173" s="44" t="s">
        <v>315</v>
      </c>
      <c r="B173" s="45" t="s">
        <v>316</v>
      </c>
      <c r="C173" s="46" t="s">
        <v>12</v>
      </c>
      <c r="D173" s="47">
        <v>32000</v>
      </c>
      <c r="E173" s="47">
        <v>3.5</v>
      </c>
      <c r="F173" s="46">
        <v>3.8</v>
      </c>
      <c r="G173" s="46">
        <v>0</v>
      </c>
      <c r="H173" s="46">
        <v>0</v>
      </c>
      <c r="I173" s="48">
        <f t="shared" ref="I173" si="246">SUM(F173-E173)*D173</f>
        <v>9599.9999999999945</v>
      </c>
      <c r="J173" s="49">
        <v>0</v>
      </c>
      <c r="K173" s="49">
        <v>0</v>
      </c>
      <c r="L173" s="48">
        <f t="shared" ref="L173" si="247">SUM(I173:K173)</f>
        <v>9599.9999999999945</v>
      </c>
    </row>
    <row r="174" spans="1:12">
      <c r="A174" s="44" t="s">
        <v>314</v>
      </c>
      <c r="B174" s="45" t="s">
        <v>311</v>
      </c>
      <c r="C174" s="46" t="s">
        <v>12</v>
      </c>
      <c r="D174" s="47">
        <v>24000</v>
      </c>
      <c r="E174" s="47">
        <v>4</v>
      </c>
      <c r="F174" s="46">
        <v>4.5</v>
      </c>
      <c r="G174" s="46">
        <v>0</v>
      </c>
      <c r="H174" s="46">
        <v>0</v>
      </c>
      <c r="I174" s="48">
        <f t="shared" ref="I174" si="248">SUM(F174-E174)*D174</f>
        <v>12000</v>
      </c>
      <c r="J174" s="49">
        <v>0</v>
      </c>
      <c r="K174" s="49">
        <v>0</v>
      </c>
      <c r="L174" s="48">
        <f t="shared" ref="L174" si="249">SUM(I174:K174)</f>
        <v>12000</v>
      </c>
    </row>
    <row r="175" spans="1:12">
      <c r="A175" s="44" t="s">
        <v>313</v>
      </c>
      <c r="B175" s="45" t="s">
        <v>310</v>
      </c>
      <c r="C175" s="46" t="s">
        <v>12</v>
      </c>
      <c r="D175" s="47">
        <v>2400</v>
      </c>
      <c r="E175" s="47">
        <v>31</v>
      </c>
      <c r="F175" s="46">
        <v>35</v>
      </c>
      <c r="G175" s="46">
        <v>40</v>
      </c>
      <c r="H175" s="46">
        <v>0</v>
      </c>
      <c r="I175" s="48">
        <f t="shared" ref="I175" si="250">SUM(F175-E175)*D175</f>
        <v>9600</v>
      </c>
      <c r="J175" s="49">
        <f>SUM(G175-F175)*D175</f>
        <v>12000</v>
      </c>
      <c r="K175" s="49">
        <v>0</v>
      </c>
      <c r="L175" s="48">
        <f t="shared" ref="L175" si="251">SUM(I175:K175)</f>
        <v>21600</v>
      </c>
    </row>
    <row r="176" spans="1:12">
      <c r="A176" s="44" t="s">
        <v>312</v>
      </c>
      <c r="B176" s="45" t="s">
        <v>311</v>
      </c>
      <c r="C176" s="46" t="s">
        <v>12</v>
      </c>
      <c r="D176" s="47">
        <v>24000</v>
      </c>
      <c r="E176" s="47">
        <v>5.5</v>
      </c>
      <c r="F176" s="46">
        <v>6</v>
      </c>
      <c r="G176" s="46">
        <v>0</v>
      </c>
      <c r="H176" s="46">
        <v>0</v>
      </c>
      <c r="I176" s="48">
        <f t="shared" ref="I176" si="252">SUM(F176-E176)*D176</f>
        <v>12000</v>
      </c>
      <c r="J176" s="49">
        <v>0</v>
      </c>
      <c r="K176" s="49">
        <v>0</v>
      </c>
      <c r="L176" s="48">
        <f t="shared" ref="L176" si="253">SUM(I176:K176)</f>
        <v>12000</v>
      </c>
    </row>
    <row r="177" spans="1:12">
      <c r="A177" s="44" t="s">
        <v>309</v>
      </c>
      <c r="B177" s="45" t="s">
        <v>310</v>
      </c>
      <c r="C177" s="46" t="s">
        <v>12</v>
      </c>
      <c r="D177" s="47">
        <v>2400</v>
      </c>
      <c r="E177" s="47">
        <v>27</v>
      </c>
      <c r="F177" s="46">
        <v>31</v>
      </c>
      <c r="G177" s="46">
        <v>34.5</v>
      </c>
      <c r="H177" s="46">
        <v>0</v>
      </c>
      <c r="I177" s="48">
        <f t="shared" ref="I177" si="254">SUM(F177-E177)*D177</f>
        <v>9600</v>
      </c>
      <c r="J177" s="49">
        <v>0</v>
      </c>
      <c r="K177" s="49">
        <v>0</v>
      </c>
      <c r="L177" s="48">
        <f t="shared" ref="L177" si="255">SUM(I177:K177)</f>
        <v>9600</v>
      </c>
    </row>
    <row r="178" spans="1:12">
      <c r="A178" s="44" t="s">
        <v>308</v>
      </c>
      <c r="B178" s="45" t="s">
        <v>275</v>
      </c>
      <c r="C178" s="46" t="s">
        <v>12</v>
      </c>
      <c r="D178" s="47">
        <v>14000</v>
      </c>
      <c r="E178" s="47">
        <v>6</v>
      </c>
      <c r="F178" s="46">
        <v>6.7</v>
      </c>
      <c r="G178" s="46">
        <v>0</v>
      </c>
      <c r="H178" s="46">
        <v>0</v>
      </c>
      <c r="I178" s="48">
        <f t="shared" ref="I178" si="256">SUM(F178-E178)*D178</f>
        <v>9800.0000000000018</v>
      </c>
      <c r="J178" s="49">
        <v>0</v>
      </c>
      <c r="K178" s="49">
        <v>0</v>
      </c>
      <c r="L178" s="48">
        <f t="shared" ref="L178" si="257">SUM(I178:K178)</f>
        <v>9800.0000000000018</v>
      </c>
    </row>
    <row r="179" spans="1:12">
      <c r="A179" s="44" t="s">
        <v>306</v>
      </c>
      <c r="B179" s="45" t="s">
        <v>307</v>
      </c>
      <c r="C179" s="46" t="s">
        <v>12</v>
      </c>
      <c r="D179" s="47">
        <v>6000</v>
      </c>
      <c r="E179" s="47">
        <v>17.2</v>
      </c>
      <c r="F179" s="46">
        <v>19.2</v>
      </c>
      <c r="G179" s="46">
        <v>0</v>
      </c>
      <c r="H179" s="46">
        <v>0</v>
      </c>
      <c r="I179" s="48">
        <f t="shared" ref="I179" si="258">SUM(F179-E179)*D179</f>
        <v>12000</v>
      </c>
      <c r="J179" s="49">
        <v>0</v>
      </c>
      <c r="K179" s="49">
        <v>0</v>
      </c>
      <c r="L179" s="48">
        <f t="shared" ref="L179" si="259">SUM(I179:K179)</f>
        <v>12000</v>
      </c>
    </row>
    <row r="180" spans="1:12">
      <c r="A180" s="44" t="s">
        <v>304</v>
      </c>
      <c r="B180" s="45" t="s">
        <v>305</v>
      </c>
      <c r="C180" s="46" t="s">
        <v>12</v>
      </c>
      <c r="D180" s="47">
        <v>2400</v>
      </c>
      <c r="E180" s="47">
        <v>23.5</v>
      </c>
      <c r="F180" s="46">
        <v>27</v>
      </c>
      <c r="G180" s="46">
        <v>0</v>
      </c>
      <c r="H180" s="46">
        <v>0</v>
      </c>
      <c r="I180" s="48">
        <f t="shared" ref="I180" si="260">SUM(F180-E180)*D180</f>
        <v>8400</v>
      </c>
      <c r="J180" s="49">
        <v>0</v>
      </c>
      <c r="K180" s="49">
        <v>0</v>
      </c>
      <c r="L180" s="48">
        <f t="shared" ref="L180" si="261">SUM(I180:K180)</f>
        <v>8400</v>
      </c>
    </row>
    <row r="181" spans="1:12">
      <c r="A181" s="44" t="s">
        <v>303</v>
      </c>
      <c r="B181" s="45" t="s">
        <v>302</v>
      </c>
      <c r="C181" s="46" t="s">
        <v>12</v>
      </c>
      <c r="D181" s="47">
        <v>14000</v>
      </c>
      <c r="E181" s="47">
        <v>4.8</v>
      </c>
      <c r="F181" s="46">
        <v>5.4</v>
      </c>
      <c r="G181" s="46">
        <v>6</v>
      </c>
      <c r="H181" s="46">
        <v>0</v>
      </c>
      <c r="I181" s="48">
        <f t="shared" ref="I181" si="262">SUM(F181-E181)*D181</f>
        <v>8400.0000000000073</v>
      </c>
      <c r="J181" s="49">
        <f>SUM(G181-F181)*D181</f>
        <v>8399.9999999999945</v>
      </c>
      <c r="K181" s="49">
        <v>0</v>
      </c>
      <c r="L181" s="48">
        <f t="shared" ref="L181" si="263">SUM(I181:K181)</f>
        <v>16800</v>
      </c>
    </row>
    <row r="182" spans="1:12">
      <c r="A182" s="44" t="s">
        <v>300</v>
      </c>
      <c r="B182" s="45" t="s">
        <v>301</v>
      </c>
      <c r="C182" s="46" t="s">
        <v>12</v>
      </c>
      <c r="D182" s="47">
        <v>24000</v>
      </c>
      <c r="E182" s="47">
        <v>5.5</v>
      </c>
      <c r="F182" s="46">
        <v>5.9</v>
      </c>
      <c r="G182" s="46">
        <v>0</v>
      </c>
      <c r="H182" s="46">
        <v>0</v>
      </c>
      <c r="I182" s="48">
        <f t="shared" ref="I182" si="264">SUM(F182-E182)*D182</f>
        <v>9600.0000000000091</v>
      </c>
      <c r="J182" s="49">
        <v>0</v>
      </c>
      <c r="K182" s="49">
        <v>0</v>
      </c>
      <c r="L182" s="48">
        <f t="shared" ref="L182" si="265">SUM(I182:K182)</f>
        <v>9600.0000000000091</v>
      </c>
    </row>
    <row r="183" spans="1:12">
      <c r="A183" s="44" t="s">
        <v>298</v>
      </c>
      <c r="B183" s="45" t="s">
        <v>299</v>
      </c>
      <c r="C183" s="46" t="s">
        <v>12</v>
      </c>
      <c r="D183" s="47">
        <v>16000</v>
      </c>
      <c r="E183" s="47">
        <v>5.65</v>
      </c>
      <c r="F183" s="46">
        <v>5</v>
      </c>
      <c r="G183" s="46">
        <v>0</v>
      </c>
      <c r="H183" s="46">
        <v>0</v>
      </c>
      <c r="I183" s="48">
        <f t="shared" ref="I183" si="266">SUM(F183-E183)*D183</f>
        <v>-10400.000000000005</v>
      </c>
      <c r="J183" s="49">
        <v>0</v>
      </c>
      <c r="K183" s="49">
        <v>0</v>
      </c>
      <c r="L183" s="48">
        <f t="shared" ref="L183" si="267">SUM(I183:K183)</f>
        <v>-10400.000000000005</v>
      </c>
    </row>
    <row r="184" spans="1:12">
      <c r="A184" s="44" t="s">
        <v>296</v>
      </c>
      <c r="B184" s="45" t="s">
        <v>297</v>
      </c>
      <c r="C184" s="46" t="s">
        <v>12</v>
      </c>
      <c r="D184" s="47">
        <v>2000</v>
      </c>
      <c r="E184" s="47">
        <v>44</v>
      </c>
      <c r="F184" s="46">
        <v>48</v>
      </c>
      <c r="G184" s="46">
        <v>52</v>
      </c>
      <c r="H184" s="46">
        <v>0</v>
      </c>
      <c r="I184" s="48">
        <f t="shared" ref="I184" si="268">SUM(F184-E184)*D184</f>
        <v>8000</v>
      </c>
      <c r="J184" s="49">
        <f>SUM(G184-F184)*D184</f>
        <v>8000</v>
      </c>
      <c r="K184" s="49">
        <v>0</v>
      </c>
      <c r="L184" s="48">
        <f t="shared" ref="L184" si="269">SUM(I184:K184)</f>
        <v>16000</v>
      </c>
    </row>
    <row r="185" spans="1:12">
      <c r="A185" s="50"/>
      <c r="B185" s="50"/>
      <c r="C185" s="50"/>
      <c r="D185" s="50"/>
      <c r="E185" s="50"/>
      <c r="F185" s="50"/>
      <c r="G185" s="50"/>
      <c r="H185" s="51" t="s">
        <v>178</v>
      </c>
      <c r="I185" s="52">
        <f>SUM(I164:I184)</f>
        <v>162240</v>
      </c>
      <c r="J185" s="53"/>
      <c r="K185" s="51" t="s">
        <v>80</v>
      </c>
      <c r="L185" s="52">
        <f>SUM(L164:L184)</f>
        <v>241240</v>
      </c>
    </row>
    <row r="186" spans="1:12">
      <c r="A186" s="44"/>
      <c r="B186" s="45"/>
      <c r="C186" s="46"/>
      <c r="D186" s="47"/>
      <c r="E186" s="47"/>
      <c r="F186" s="46"/>
      <c r="G186" s="46"/>
      <c r="H186" s="46"/>
      <c r="I186" s="48"/>
      <c r="J186" s="49"/>
      <c r="K186" s="49"/>
      <c r="L186" s="48"/>
    </row>
    <row r="187" spans="1:12">
      <c r="A187" s="50"/>
      <c r="B187" s="50"/>
      <c r="C187" s="50"/>
      <c r="D187" s="50"/>
      <c r="E187" s="54">
        <v>43586</v>
      </c>
      <c r="F187" s="50"/>
      <c r="G187" s="50"/>
      <c r="H187" s="50"/>
      <c r="I187" s="50"/>
      <c r="J187" s="50"/>
      <c r="K187" s="50"/>
      <c r="L187" s="50"/>
    </row>
    <row r="188" spans="1:12">
      <c r="A188" s="44"/>
      <c r="B188" s="45"/>
      <c r="C188" s="46"/>
      <c r="D188" s="47"/>
      <c r="E188" s="47"/>
      <c r="F188" s="46"/>
      <c r="G188" s="46"/>
      <c r="H188" s="46"/>
      <c r="I188" s="48"/>
      <c r="J188" s="49"/>
      <c r="K188" s="49"/>
      <c r="L188" s="48"/>
    </row>
    <row r="189" spans="1:12">
      <c r="A189" s="44" t="s">
        <v>294</v>
      </c>
      <c r="B189" s="45" t="s">
        <v>295</v>
      </c>
      <c r="C189" s="46" t="s">
        <v>12</v>
      </c>
      <c r="D189" s="47">
        <v>6000</v>
      </c>
      <c r="E189" s="47">
        <v>16</v>
      </c>
      <c r="F189" s="46">
        <v>17.5</v>
      </c>
      <c r="G189" s="46">
        <v>0</v>
      </c>
      <c r="H189" s="46">
        <v>0</v>
      </c>
      <c r="I189" s="48">
        <f t="shared" ref="I189" si="270">SUM(F189-E189)*D189</f>
        <v>9000</v>
      </c>
      <c r="J189" s="49">
        <v>0</v>
      </c>
      <c r="K189" s="49">
        <v>0</v>
      </c>
      <c r="L189" s="48">
        <f t="shared" ref="L189" si="271">SUM(I189:K189)</f>
        <v>9000</v>
      </c>
    </row>
    <row r="190" spans="1:12">
      <c r="A190" s="44" t="s">
        <v>292</v>
      </c>
      <c r="B190" s="45" t="s">
        <v>293</v>
      </c>
      <c r="C190" s="46" t="s">
        <v>12</v>
      </c>
      <c r="D190" s="47">
        <v>5600</v>
      </c>
      <c r="E190" s="47">
        <v>29.5</v>
      </c>
      <c r="F190" s="46">
        <v>31.5</v>
      </c>
      <c r="G190" s="46">
        <v>33.5</v>
      </c>
      <c r="H190" s="46">
        <v>0</v>
      </c>
      <c r="I190" s="48">
        <f t="shared" ref="I190" si="272">SUM(F190-E190)*D190</f>
        <v>11200</v>
      </c>
      <c r="J190" s="49">
        <f>SUM(G190-F190)*D190</f>
        <v>11200</v>
      </c>
      <c r="K190" s="49">
        <v>0</v>
      </c>
      <c r="L190" s="48">
        <f t="shared" ref="L190" si="273">SUM(I190:K190)</f>
        <v>22400</v>
      </c>
    </row>
    <row r="191" spans="1:12">
      <c r="A191" s="44" t="s">
        <v>291</v>
      </c>
      <c r="B191" s="45" t="s">
        <v>290</v>
      </c>
      <c r="C191" s="46" t="s">
        <v>12</v>
      </c>
      <c r="D191" s="47">
        <v>18000</v>
      </c>
      <c r="E191" s="47">
        <v>8.1999999999999993</v>
      </c>
      <c r="F191" s="46">
        <v>8.6999999999999993</v>
      </c>
      <c r="G191" s="46">
        <v>0</v>
      </c>
      <c r="H191" s="46">
        <v>0</v>
      </c>
      <c r="I191" s="48">
        <f>SUM(F191-E191)*D191</f>
        <v>9000</v>
      </c>
      <c r="J191" s="49">
        <v>0</v>
      </c>
      <c r="K191" s="49">
        <v>0</v>
      </c>
      <c r="L191" s="48">
        <f t="shared" ref="L191" si="274">SUM(I191:K191)</f>
        <v>9000</v>
      </c>
    </row>
    <row r="192" spans="1:12">
      <c r="A192" s="44" t="s">
        <v>288</v>
      </c>
      <c r="B192" s="45" t="s">
        <v>289</v>
      </c>
      <c r="C192" s="46" t="s">
        <v>12</v>
      </c>
      <c r="D192" s="47">
        <v>12000</v>
      </c>
      <c r="E192" s="47">
        <v>3</v>
      </c>
      <c r="F192" s="46">
        <v>2.25</v>
      </c>
      <c r="G192" s="46">
        <v>0</v>
      </c>
      <c r="H192" s="46">
        <v>0</v>
      </c>
      <c r="I192" s="48">
        <f t="shared" ref="I192" si="275">SUM(F192-E192)*D192</f>
        <v>-9000</v>
      </c>
      <c r="J192" s="49">
        <v>0</v>
      </c>
      <c r="K192" s="49">
        <v>0</v>
      </c>
      <c r="L192" s="48">
        <f t="shared" ref="L192" si="276">SUM(I192:K192)</f>
        <v>-9000</v>
      </c>
    </row>
    <row r="193" spans="1:12">
      <c r="A193" s="44" t="s">
        <v>287</v>
      </c>
      <c r="B193" s="45" t="s">
        <v>286</v>
      </c>
      <c r="C193" s="46" t="s">
        <v>12</v>
      </c>
      <c r="D193" s="47">
        <v>1600</v>
      </c>
      <c r="E193" s="47">
        <v>19</v>
      </c>
      <c r="F193" s="46">
        <v>14</v>
      </c>
      <c r="G193" s="46">
        <v>0</v>
      </c>
      <c r="H193" s="46">
        <v>0</v>
      </c>
      <c r="I193" s="48">
        <f t="shared" ref="I193:I194" si="277">SUM(F193-E193)*D193</f>
        <v>-8000</v>
      </c>
      <c r="J193" s="49">
        <v>0</v>
      </c>
      <c r="K193" s="49">
        <v>0</v>
      </c>
      <c r="L193" s="48">
        <f t="shared" ref="L193:L194" si="278">SUM(I193:K193)</f>
        <v>-8000</v>
      </c>
    </row>
    <row r="194" spans="1:12">
      <c r="A194" s="44" t="s">
        <v>283</v>
      </c>
      <c r="B194" s="45" t="s">
        <v>285</v>
      </c>
      <c r="C194" s="46" t="s">
        <v>12</v>
      </c>
      <c r="D194" s="47">
        <v>1400</v>
      </c>
      <c r="E194" s="47">
        <v>27</v>
      </c>
      <c r="F194" s="46">
        <v>30</v>
      </c>
      <c r="G194" s="46">
        <v>33</v>
      </c>
      <c r="H194" s="46">
        <v>0</v>
      </c>
      <c r="I194" s="48">
        <f t="shared" si="277"/>
        <v>4200</v>
      </c>
      <c r="J194" s="49">
        <f>SUM(G194-F194)*D194</f>
        <v>4200</v>
      </c>
      <c r="K194" s="49">
        <v>0</v>
      </c>
      <c r="L194" s="48">
        <f t="shared" si="278"/>
        <v>8400</v>
      </c>
    </row>
    <row r="195" spans="1:12">
      <c r="A195" s="44" t="s">
        <v>283</v>
      </c>
      <c r="B195" s="45" t="s">
        <v>284</v>
      </c>
      <c r="C195" s="46" t="s">
        <v>12</v>
      </c>
      <c r="D195" s="47">
        <v>2400</v>
      </c>
      <c r="E195" s="47">
        <v>17</v>
      </c>
      <c r="F195" s="46">
        <v>19</v>
      </c>
      <c r="G195" s="46">
        <v>0</v>
      </c>
      <c r="H195" s="46">
        <v>0</v>
      </c>
      <c r="I195" s="48">
        <f t="shared" ref="I195" si="279">SUM(F195-E195)*D195</f>
        <v>4800</v>
      </c>
      <c r="J195" s="49">
        <v>0</v>
      </c>
      <c r="K195" s="49">
        <v>0</v>
      </c>
      <c r="L195" s="48">
        <f t="shared" ref="L195" si="280">SUM(I195:K195)</f>
        <v>4800</v>
      </c>
    </row>
    <row r="196" spans="1:12">
      <c r="A196" s="44" t="s">
        <v>279</v>
      </c>
      <c r="B196" s="45" t="s">
        <v>282</v>
      </c>
      <c r="C196" s="46" t="s">
        <v>12</v>
      </c>
      <c r="D196" s="47">
        <v>2000</v>
      </c>
      <c r="E196" s="47">
        <v>46</v>
      </c>
      <c r="F196" s="46">
        <v>40</v>
      </c>
      <c r="G196" s="46">
        <v>0</v>
      </c>
      <c r="H196" s="46">
        <v>0</v>
      </c>
      <c r="I196" s="48">
        <f t="shared" ref="I196" si="281">SUM(F196-E196)*D196</f>
        <v>-12000</v>
      </c>
      <c r="J196" s="49">
        <v>0</v>
      </c>
      <c r="K196" s="49">
        <v>0</v>
      </c>
      <c r="L196" s="48">
        <f t="shared" ref="L196" si="282">SUM(I196:K196)</f>
        <v>-12000</v>
      </c>
    </row>
    <row r="197" spans="1:12">
      <c r="A197" s="44" t="s">
        <v>279</v>
      </c>
      <c r="B197" s="45" t="s">
        <v>281</v>
      </c>
      <c r="C197" s="46" t="s">
        <v>12</v>
      </c>
      <c r="D197" s="47">
        <v>1500</v>
      </c>
      <c r="E197" s="47">
        <v>42.5</v>
      </c>
      <c r="F197" s="46">
        <v>48</v>
      </c>
      <c r="G197" s="46">
        <v>0</v>
      </c>
      <c r="H197" s="46">
        <v>0</v>
      </c>
      <c r="I197" s="48">
        <f t="shared" ref="I197" si="283">SUM(F197-E197)*D197</f>
        <v>8250</v>
      </c>
      <c r="J197" s="49">
        <v>0</v>
      </c>
      <c r="K197" s="49">
        <v>0</v>
      </c>
      <c r="L197" s="48">
        <f t="shared" ref="L197" si="284">SUM(I197:K197)</f>
        <v>8250</v>
      </c>
    </row>
    <row r="198" spans="1:12">
      <c r="A198" s="44" t="s">
        <v>279</v>
      </c>
      <c r="B198" s="45" t="s">
        <v>280</v>
      </c>
      <c r="C198" s="46" t="s">
        <v>12</v>
      </c>
      <c r="D198" s="47">
        <v>28000</v>
      </c>
      <c r="E198" s="47">
        <v>3.3</v>
      </c>
      <c r="F198" s="46">
        <v>3.6</v>
      </c>
      <c r="G198" s="46">
        <v>3.9</v>
      </c>
      <c r="H198" s="46">
        <v>0</v>
      </c>
      <c r="I198" s="48">
        <f t="shared" ref="I198" si="285">SUM(F198-E198)*D198</f>
        <v>8400.0000000000073</v>
      </c>
      <c r="J198" s="49">
        <f>SUM(G198-F198)*D198</f>
        <v>8399.9999999999945</v>
      </c>
      <c r="K198" s="49">
        <v>0</v>
      </c>
      <c r="L198" s="48">
        <f t="shared" ref="L198" si="286">SUM(I198:K198)</f>
        <v>16800</v>
      </c>
    </row>
    <row r="199" spans="1:12">
      <c r="A199" s="44" t="s">
        <v>277</v>
      </c>
      <c r="B199" s="45" t="s">
        <v>278</v>
      </c>
      <c r="C199" s="46" t="s">
        <v>12</v>
      </c>
      <c r="D199" s="47">
        <v>16000</v>
      </c>
      <c r="E199" s="47">
        <v>5.5</v>
      </c>
      <c r="F199" s="46">
        <v>6</v>
      </c>
      <c r="G199" s="46">
        <v>0</v>
      </c>
      <c r="H199" s="46">
        <v>0</v>
      </c>
      <c r="I199" s="48">
        <f t="shared" ref="I199" si="287">SUM(F199-E199)*D199</f>
        <v>8000</v>
      </c>
      <c r="J199" s="49">
        <v>0</v>
      </c>
      <c r="K199" s="49">
        <v>0</v>
      </c>
      <c r="L199" s="48">
        <f t="shared" ref="L199" si="288">SUM(I199:K199)</f>
        <v>8000</v>
      </c>
    </row>
    <row r="200" spans="1:12">
      <c r="A200" s="44" t="s">
        <v>274</v>
      </c>
      <c r="B200" s="45" t="s">
        <v>276</v>
      </c>
      <c r="C200" s="46" t="s">
        <v>12</v>
      </c>
      <c r="D200" s="47">
        <v>4000</v>
      </c>
      <c r="E200" s="47">
        <v>30</v>
      </c>
      <c r="F200" s="46">
        <v>32</v>
      </c>
      <c r="G200" s="46">
        <v>34</v>
      </c>
      <c r="H200" s="46">
        <v>36</v>
      </c>
      <c r="I200" s="48">
        <f t="shared" ref="I200" si="289">SUM(F200-E200)*D200</f>
        <v>8000</v>
      </c>
      <c r="J200" s="49">
        <f>SUM(G200-F200)*D200</f>
        <v>8000</v>
      </c>
      <c r="K200" s="49">
        <v>4800</v>
      </c>
      <c r="L200" s="48">
        <f t="shared" ref="L200" si="290">SUM(I200:K200)</f>
        <v>20800</v>
      </c>
    </row>
    <row r="201" spans="1:12">
      <c r="A201" s="44" t="s">
        <v>274</v>
      </c>
      <c r="B201" s="45" t="s">
        <v>275</v>
      </c>
      <c r="C201" s="46" t="s">
        <v>12</v>
      </c>
      <c r="D201" s="47">
        <v>14000</v>
      </c>
      <c r="E201" s="47">
        <v>6.3</v>
      </c>
      <c r="F201" s="46">
        <v>7</v>
      </c>
      <c r="G201" s="46">
        <v>0</v>
      </c>
      <c r="H201" s="46">
        <v>0</v>
      </c>
      <c r="I201" s="48">
        <f t="shared" ref="I201" si="291">SUM(F201-E201)*D201</f>
        <v>9800.0000000000018</v>
      </c>
      <c r="J201" s="49">
        <v>0</v>
      </c>
      <c r="K201" s="49">
        <v>0</v>
      </c>
      <c r="L201" s="48">
        <f t="shared" ref="L201" si="292">SUM(I201:K201)</f>
        <v>9800.0000000000018</v>
      </c>
    </row>
    <row r="202" spans="1:12">
      <c r="A202" s="44" t="s">
        <v>271</v>
      </c>
      <c r="B202" s="45" t="s">
        <v>273</v>
      </c>
      <c r="C202" s="46" t="s">
        <v>12</v>
      </c>
      <c r="D202" s="47">
        <v>1600</v>
      </c>
      <c r="E202" s="47">
        <v>41</v>
      </c>
      <c r="F202" s="46">
        <v>45</v>
      </c>
      <c r="G202" s="46">
        <v>48</v>
      </c>
      <c r="H202" s="46">
        <v>0</v>
      </c>
      <c r="I202" s="48">
        <f t="shared" ref="I202" si="293">SUM(F202-E202)*D202</f>
        <v>6400</v>
      </c>
      <c r="J202" s="49">
        <f>SUM(G202-F202)*D202</f>
        <v>4800</v>
      </c>
      <c r="K202" s="49">
        <v>0</v>
      </c>
      <c r="L202" s="48">
        <f t="shared" ref="L202" si="294">SUM(I202:K202)</f>
        <v>11200</v>
      </c>
    </row>
    <row r="203" spans="1:12">
      <c r="A203" s="44" t="s">
        <v>272</v>
      </c>
      <c r="B203" s="45" t="s">
        <v>270</v>
      </c>
      <c r="C203" s="46" t="s">
        <v>12</v>
      </c>
      <c r="D203" s="47">
        <v>2200</v>
      </c>
      <c r="E203" s="47">
        <v>22.5</v>
      </c>
      <c r="F203" s="46">
        <v>20</v>
      </c>
      <c r="G203" s="46">
        <v>0</v>
      </c>
      <c r="H203" s="46">
        <v>0</v>
      </c>
      <c r="I203" s="48">
        <f t="shared" ref="I203" si="295">SUM(F203-E203)*D203</f>
        <v>-5500</v>
      </c>
      <c r="J203" s="49">
        <v>0</v>
      </c>
      <c r="K203" s="49">
        <v>0</v>
      </c>
      <c r="L203" s="48">
        <f t="shared" ref="L203" si="296">SUM(I203:K203)</f>
        <v>-5500</v>
      </c>
    </row>
    <row r="204" spans="1:12">
      <c r="A204" s="44" t="s">
        <v>269</v>
      </c>
      <c r="B204" s="45" t="s">
        <v>268</v>
      </c>
      <c r="C204" s="46" t="s">
        <v>12</v>
      </c>
      <c r="D204" s="47">
        <v>1600</v>
      </c>
      <c r="E204" s="47">
        <v>44</v>
      </c>
      <c r="F204" s="46">
        <v>37</v>
      </c>
      <c r="G204" s="46">
        <v>0</v>
      </c>
      <c r="H204" s="46">
        <v>0</v>
      </c>
      <c r="I204" s="48">
        <f t="shared" ref="I204" si="297">SUM(F204-E204)*D204</f>
        <v>-11200</v>
      </c>
      <c r="J204" s="49">
        <v>0</v>
      </c>
      <c r="K204" s="49">
        <v>0</v>
      </c>
      <c r="L204" s="48">
        <f t="shared" ref="L204" si="298">SUM(I204:K204)</f>
        <v>-11200</v>
      </c>
    </row>
    <row r="205" spans="1:12">
      <c r="A205" s="44" t="s">
        <v>265</v>
      </c>
      <c r="B205" s="45" t="s">
        <v>266</v>
      </c>
      <c r="C205" s="46" t="s">
        <v>12</v>
      </c>
      <c r="D205" s="47">
        <v>14000</v>
      </c>
      <c r="E205" s="47">
        <v>4</v>
      </c>
      <c r="F205" s="46">
        <v>3.5</v>
      </c>
      <c r="G205" s="46">
        <v>0</v>
      </c>
      <c r="H205" s="46">
        <v>0</v>
      </c>
      <c r="I205" s="48">
        <f t="shared" ref="I205" si="299">SUM(F205-E205)*D205</f>
        <v>-7000</v>
      </c>
      <c r="J205" s="49">
        <v>0</v>
      </c>
      <c r="K205" s="49">
        <v>0</v>
      </c>
      <c r="L205" s="48">
        <f t="shared" ref="L205" si="300">SUM(I205:K205)</f>
        <v>-7000</v>
      </c>
    </row>
    <row r="206" spans="1:12">
      <c r="A206" s="44" t="s">
        <v>265</v>
      </c>
      <c r="B206" s="45" t="s">
        <v>267</v>
      </c>
      <c r="C206" s="46" t="s">
        <v>12</v>
      </c>
      <c r="D206" s="47">
        <v>6000</v>
      </c>
      <c r="E206" s="47">
        <v>18.3</v>
      </c>
      <c r="F206" s="46">
        <v>19</v>
      </c>
      <c r="G206" s="46">
        <v>20</v>
      </c>
      <c r="H206" s="46">
        <v>0</v>
      </c>
      <c r="I206" s="48">
        <f t="shared" ref="I206" si="301">SUM(F206-E206)*D206</f>
        <v>4199.9999999999955</v>
      </c>
      <c r="J206" s="49">
        <f t="shared" ref="J206:J207" si="302">SUM(G206-F206)*D206</f>
        <v>6000</v>
      </c>
      <c r="K206" s="49">
        <v>0</v>
      </c>
      <c r="L206" s="48">
        <f t="shared" ref="L206" si="303">SUM(I206:K206)</f>
        <v>10199.999999999996</v>
      </c>
    </row>
    <row r="207" spans="1:12">
      <c r="A207" s="44" t="s">
        <v>263</v>
      </c>
      <c r="B207" s="45" t="s">
        <v>264</v>
      </c>
      <c r="C207" s="46" t="s">
        <v>12</v>
      </c>
      <c r="D207" s="47">
        <v>4000</v>
      </c>
      <c r="E207" s="47">
        <v>29.5</v>
      </c>
      <c r="F207" s="46">
        <v>31.5</v>
      </c>
      <c r="G207" s="46">
        <v>33.5</v>
      </c>
      <c r="H207" s="46">
        <v>0</v>
      </c>
      <c r="I207" s="48">
        <f t="shared" ref="I207" si="304">SUM(F207-E207)*D207</f>
        <v>8000</v>
      </c>
      <c r="J207" s="49">
        <f t="shared" si="302"/>
        <v>8000</v>
      </c>
      <c r="K207" s="49">
        <v>0</v>
      </c>
      <c r="L207" s="48">
        <f t="shared" ref="L207" si="305">SUM(I207:K207)</f>
        <v>16000</v>
      </c>
    </row>
    <row r="208" spans="1:12">
      <c r="A208" s="44" t="s">
        <v>261</v>
      </c>
      <c r="B208" s="45" t="s">
        <v>262</v>
      </c>
      <c r="C208" s="46" t="s">
        <v>12</v>
      </c>
      <c r="D208" s="47">
        <v>10400</v>
      </c>
      <c r="E208" s="47">
        <v>6.7</v>
      </c>
      <c r="F208" s="46">
        <v>7.5</v>
      </c>
      <c r="G208" s="46">
        <v>0</v>
      </c>
      <c r="H208" s="46">
        <v>0</v>
      </c>
      <c r="I208" s="48">
        <f t="shared" ref="I208" si="306">SUM(F208-E208)*D208</f>
        <v>8319.9999999999982</v>
      </c>
      <c r="J208" s="49">
        <v>0</v>
      </c>
      <c r="K208" s="49">
        <v>0</v>
      </c>
      <c r="L208" s="48">
        <v>0</v>
      </c>
    </row>
    <row r="209" spans="1:12">
      <c r="A209" s="44" t="s">
        <v>259</v>
      </c>
      <c r="B209" s="45" t="s">
        <v>260</v>
      </c>
      <c r="C209" s="46" t="s">
        <v>12</v>
      </c>
      <c r="D209" s="47">
        <v>8000</v>
      </c>
      <c r="E209" s="47">
        <v>5</v>
      </c>
      <c r="F209" s="46">
        <v>5</v>
      </c>
      <c r="G209" s="46">
        <v>0</v>
      </c>
      <c r="H209" s="46">
        <v>0</v>
      </c>
      <c r="I209" s="48">
        <f t="shared" ref="I209" si="307">SUM(F209-E209)*D209</f>
        <v>0</v>
      </c>
      <c r="J209" s="49">
        <v>0</v>
      </c>
      <c r="K209" s="49">
        <v>0</v>
      </c>
      <c r="L209" s="48">
        <v>0</v>
      </c>
    </row>
    <row r="210" spans="1:12">
      <c r="A210" s="44" t="s">
        <v>258</v>
      </c>
      <c r="B210" s="45" t="s">
        <v>257</v>
      </c>
      <c r="C210" s="46" t="s">
        <v>12</v>
      </c>
      <c r="D210" s="47">
        <v>8400</v>
      </c>
      <c r="E210" s="47">
        <v>15.5</v>
      </c>
      <c r="F210" s="46">
        <v>16.5</v>
      </c>
      <c r="G210" s="46">
        <v>17.5</v>
      </c>
      <c r="H210" s="46">
        <v>0</v>
      </c>
      <c r="I210" s="48">
        <f t="shared" ref="I210" si="308">SUM(F210-E210)*D210</f>
        <v>8400</v>
      </c>
      <c r="J210" s="49">
        <f t="shared" ref="J210:J212" si="309">SUM(G210-F210)*D210</f>
        <v>8400</v>
      </c>
      <c r="K210" s="49">
        <v>0</v>
      </c>
      <c r="L210" s="48">
        <f t="shared" ref="L210" si="310">SUM(I210:K210)</f>
        <v>16800</v>
      </c>
    </row>
    <row r="211" spans="1:12">
      <c r="A211" s="44" t="s">
        <v>255</v>
      </c>
      <c r="B211" s="45" t="s">
        <v>254</v>
      </c>
      <c r="C211" s="46" t="s">
        <v>12</v>
      </c>
      <c r="D211" s="47">
        <v>14000</v>
      </c>
      <c r="E211" s="47">
        <v>4.5</v>
      </c>
      <c r="F211" s="46">
        <v>4.8</v>
      </c>
      <c r="G211" s="46">
        <v>5.25</v>
      </c>
      <c r="H211" s="46">
        <v>0</v>
      </c>
      <c r="I211" s="48">
        <f t="shared" ref="I211" si="311">SUM(F211-E211)*D211</f>
        <v>4199.9999999999973</v>
      </c>
      <c r="J211" s="49">
        <f t="shared" si="309"/>
        <v>6300.0000000000027</v>
      </c>
      <c r="K211" s="49">
        <v>0</v>
      </c>
      <c r="L211" s="48">
        <f t="shared" ref="L211" si="312">SUM(I211:K211)</f>
        <v>10500</v>
      </c>
    </row>
    <row r="212" spans="1:12">
      <c r="A212" s="44" t="s">
        <v>251</v>
      </c>
      <c r="B212" s="45" t="s">
        <v>252</v>
      </c>
      <c r="C212" s="46" t="s">
        <v>12</v>
      </c>
      <c r="D212" s="47">
        <v>1600</v>
      </c>
      <c r="E212" s="47">
        <v>39</v>
      </c>
      <c r="F212" s="46">
        <v>42</v>
      </c>
      <c r="G212" s="46">
        <v>45</v>
      </c>
      <c r="H212" s="46">
        <v>0</v>
      </c>
      <c r="I212" s="48">
        <f t="shared" ref="I212" si="313">SUM(F212-E212)*D212</f>
        <v>4800</v>
      </c>
      <c r="J212" s="49">
        <f t="shared" si="309"/>
        <v>4800</v>
      </c>
      <c r="K212" s="49">
        <v>0</v>
      </c>
      <c r="L212" s="48">
        <f t="shared" ref="L212" si="314">SUM(I212:K212)</f>
        <v>9600</v>
      </c>
    </row>
    <row r="213" spans="1:12">
      <c r="A213" s="44" t="s">
        <v>251</v>
      </c>
      <c r="B213" s="45" t="s">
        <v>253</v>
      </c>
      <c r="C213" s="46" t="s">
        <v>12</v>
      </c>
      <c r="D213" s="47">
        <v>10400</v>
      </c>
      <c r="E213" s="47">
        <v>14.5</v>
      </c>
      <c r="F213" s="46">
        <v>14.5</v>
      </c>
      <c r="G213" s="46">
        <v>0</v>
      </c>
      <c r="H213" s="46">
        <v>0</v>
      </c>
      <c r="I213" s="48">
        <f t="shared" ref="I213" si="315">SUM(F213-E213)*D213</f>
        <v>0</v>
      </c>
      <c r="J213" s="49">
        <v>0</v>
      </c>
      <c r="K213" s="49">
        <v>0</v>
      </c>
      <c r="L213" s="48">
        <v>0</v>
      </c>
    </row>
    <row r="214" spans="1:12">
      <c r="A214" s="50"/>
      <c r="B214" s="50"/>
      <c r="C214" s="50"/>
      <c r="D214" s="50"/>
      <c r="E214" s="50"/>
      <c r="F214" s="50"/>
      <c r="G214" s="50"/>
      <c r="H214" s="51" t="s">
        <v>178</v>
      </c>
      <c r="I214" s="52">
        <f>SUM(I189:I213)</f>
        <v>72270</v>
      </c>
      <c r="J214" s="53"/>
      <c r="K214" s="51" t="s">
        <v>80</v>
      </c>
      <c r="L214" s="52">
        <f>SUM(L189:L213)</f>
        <v>138850</v>
      </c>
    </row>
    <row r="215" spans="1:12">
      <c r="A215" s="44"/>
      <c r="B215" s="45"/>
      <c r="C215" s="46"/>
      <c r="D215" s="47"/>
      <c r="E215" s="47"/>
      <c r="F215" s="46"/>
      <c r="G215" s="46"/>
      <c r="H215" s="46"/>
      <c r="I215" s="48"/>
      <c r="J215" s="49"/>
      <c r="K215" s="49"/>
      <c r="L215" s="48"/>
    </row>
    <row r="216" spans="1:12">
      <c r="A216" s="50"/>
      <c r="B216" s="50"/>
      <c r="C216" s="50"/>
      <c r="D216" s="50"/>
      <c r="E216" s="54">
        <v>43556</v>
      </c>
      <c r="F216" s="50"/>
      <c r="G216" s="50"/>
      <c r="H216" s="50"/>
      <c r="I216" s="50"/>
      <c r="J216" s="50"/>
      <c r="K216" s="50"/>
      <c r="L216" s="50"/>
    </row>
    <row r="217" spans="1:12">
      <c r="A217" s="44" t="s">
        <v>247</v>
      </c>
      <c r="B217" s="45" t="s">
        <v>249</v>
      </c>
      <c r="C217" s="46" t="s">
        <v>12</v>
      </c>
      <c r="D217" s="47">
        <v>4244</v>
      </c>
      <c r="E217" s="47">
        <v>17.5</v>
      </c>
      <c r="F217" s="46">
        <v>18.5</v>
      </c>
      <c r="G217" s="46">
        <v>0</v>
      </c>
      <c r="H217" s="46">
        <v>0</v>
      </c>
      <c r="I217" s="48">
        <f t="shared" ref="I217" si="316">SUM(F217-E217)*D217</f>
        <v>4244</v>
      </c>
      <c r="J217" s="49">
        <v>0</v>
      </c>
      <c r="K217" s="49">
        <v>0</v>
      </c>
      <c r="L217" s="48">
        <f t="shared" ref="L217" si="317">SUM(I217:K217)</f>
        <v>4244</v>
      </c>
    </row>
    <row r="218" spans="1:12">
      <c r="A218" s="44" t="s">
        <v>247</v>
      </c>
      <c r="B218" s="45" t="s">
        <v>248</v>
      </c>
      <c r="C218" s="46" t="s">
        <v>12</v>
      </c>
      <c r="D218" s="47">
        <v>2400</v>
      </c>
      <c r="E218" s="47">
        <v>56</v>
      </c>
      <c r="F218" s="46">
        <v>58.25</v>
      </c>
      <c r="G218" s="46">
        <v>0</v>
      </c>
      <c r="H218" s="46">
        <v>0</v>
      </c>
      <c r="I218" s="48">
        <f t="shared" ref="I218" si="318">SUM(F218-E218)*D218</f>
        <v>5400</v>
      </c>
      <c r="J218" s="49">
        <v>0</v>
      </c>
      <c r="K218" s="49">
        <v>0</v>
      </c>
      <c r="L218" s="48">
        <f t="shared" ref="L218" si="319">SUM(I218:K218)</f>
        <v>5400</v>
      </c>
    </row>
    <row r="219" spans="1:12">
      <c r="A219" s="44" t="s">
        <v>239</v>
      </c>
      <c r="B219" s="45" t="s">
        <v>241</v>
      </c>
      <c r="C219" s="46" t="s">
        <v>12</v>
      </c>
      <c r="D219" s="47">
        <v>8000</v>
      </c>
      <c r="E219" s="47">
        <v>14.5</v>
      </c>
      <c r="F219" s="46">
        <v>14.5</v>
      </c>
      <c r="G219" s="46">
        <v>0</v>
      </c>
      <c r="H219" s="46">
        <v>0</v>
      </c>
      <c r="I219" s="48">
        <f t="shared" ref="I219" si="320">SUM(F219-E219)*D219</f>
        <v>0</v>
      </c>
      <c r="J219" s="49">
        <v>0</v>
      </c>
      <c r="K219" s="49">
        <v>0</v>
      </c>
      <c r="L219" s="48">
        <f t="shared" ref="L219" si="321">SUM(I219:K219)</f>
        <v>0</v>
      </c>
    </row>
    <row r="220" spans="1:12">
      <c r="A220" s="44" t="s">
        <v>239</v>
      </c>
      <c r="B220" s="45" t="s">
        <v>240</v>
      </c>
      <c r="C220" s="46" t="s">
        <v>12</v>
      </c>
      <c r="D220" s="47">
        <v>48000</v>
      </c>
      <c r="E220" s="47">
        <v>3.2</v>
      </c>
      <c r="F220" s="46">
        <v>3.5</v>
      </c>
      <c r="G220" s="46">
        <v>0</v>
      </c>
      <c r="H220" s="46">
        <v>0</v>
      </c>
      <c r="I220" s="48">
        <f t="shared" ref="I220" si="322">SUM(F220-E220)*D220</f>
        <v>14399.999999999991</v>
      </c>
      <c r="J220" s="49">
        <v>0</v>
      </c>
      <c r="K220" s="49">
        <v>0</v>
      </c>
      <c r="L220" s="48">
        <f t="shared" ref="L220" si="323">SUM(I220:K220)</f>
        <v>14399.999999999991</v>
      </c>
    </row>
    <row r="221" spans="1:12">
      <c r="A221" s="44" t="s">
        <v>237</v>
      </c>
      <c r="B221" s="45" t="s">
        <v>238</v>
      </c>
      <c r="C221" s="46" t="s">
        <v>12</v>
      </c>
      <c r="D221" s="47">
        <v>4000</v>
      </c>
      <c r="E221" s="47">
        <v>24.5</v>
      </c>
      <c r="F221" s="46">
        <v>21.5</v>
      </c>
      <c r="G221" s="46">
        <v>0</v>
      </c>
      <c r="H221" s="46">
        <v>0</v>
      </c>
      <c r="I221" s="48">
        <f t="shared" ref="I221:I222" si="324">SUM(F221-E221)*D221</f>
        <v>-12000</v>
      </c>
      <c r="J221" s="49">
        <v>0</v>
      </c>
      <c r="K221" s="49">
        <v>0</v>
      </c>
      <c r="L221" s="48">
        <f t="shared" ref="L221:L222" si="325">SUM(I221:K221)</f>
        <v>-12000</v>
      </c>
    </row>
    <row r="222" spans="1:12">
      <c r="A222" s="44" t="s">
        <v>236</v>
      </c>
      <c r="B222" s="45" t="s">
        <v>235</v>
      </c>
      <c r="C222" s="46" t="s">
        <v>12</v>
      </c>
      <c r="D222" s="47">
        <v>4000</v>
      </c>
      <c r="E222" s="47">
        <v>14</v>
      </c>
      <c r="F222" s="46">
        <v>16</v>
      </c>
      <c r="G222" s="46">
        <v>18</v>
      </c>
      <c r="H222" s="46">
        <v>0</v>
      </c>
      <c r="I222" s="48">
        <f t="shared" si="324"/>
        <v>8000</v>
      </c>
      <c r="J222" s="49">
        <f>SUM(G222-F222)*D222</f>
        <v>8000</v>
      </c>
      <c r="K222" s="49">
        <v>0</v>
      </c>
      <c r="L222" s="48">
        <f t="shared" si="325"/>
        <v>16000</v>
      </c>
    </row>
    <row r="223" spans="1:12">
      <c r="A223" s="44" t="s">
        <v>233</v>
      </c>
      <c r="B223" s="45" t="s">
        <v>234</v>
      </c>
      <c r="C223" s="46" t="s">
        <v>12</v>
      </c>
      <c r="D223" s="47">
        <v>4400</v>
      </c>
      <c r="E223" s="47">
        <v>10</v>
      </c>
      <c r="F223" s="46">
        <v>11</v>
      </c>
      <c r="G223" s="46">
        <v>12</v>
      </c>
      <c r="H223" s="46">
        <v>0</v>
      </c>
      <c r="I223" s="48">
        <f t="shared" ref="I223" si="326">SUM(F223-E223)*D223</f>
        <v>4400</v>
      </c>
      <c r="J223" s="49">
        <f>SUM(G223-F223)*D223</f>
        <v>4400</v>
      </c>
      <c r="K223" s="49">
        <v>0</v>
      </c>
      <c r="L223" s="48">
        <f t="shared" ref="L223" si="327">SUM(I223:K223)</f>
        <v>8800</v>
      </c>
    </row>
    <row r="224" spans="1:12">
      <c r="A224" s="44" t="s">
        <v>232</v>
      </c>
      <c r="B224" s="45" t="s">
        <v>231</v>
      </c>
      <c r="C224" s="46" t="s">
        <v>12</v>
      </c>
      <c r="D224" s="47">
        <v>18000</v>
      </c>
      <c r="E224" s="47">
        <v>3.3</v>
      </c>
      <c r="F224" s="46">
        <v>3.8</v>
      </c>
      <c r="G224" s="46">
        <v>0</v>
      </c>
      <c r="H224" s="46">
        <v>0</v>
      </c>
      <c r="I224" s="48">
        <f t="shared" ref="I224" si="328">SUM(F224-E224)*D224</f>
        <v>9000</v>
      </c>
      <c r="J224" s="49">
        <v>0</v>
      </c>
      <c r="K224" s="49">
        <v>0</v>
      </c>
      <c r="L224" s="48">
        <f t="shared" ref="L224" si="329">SUM(I224:K224)</f>
        <v>9000</v>
      </c>
    </row>
    <row r="225" spans="1:12">
      <c r="A225" s="44" t="s">
        <v>229</v>
      </c>
      <c r="B225" s="45" t="s">
        <v>230</v>
      </c>
      <c r="C225" s="46" t="s">
        <v>12</v>
      </c>
      <c r="D225" s="47">
        <v>2200</v>
      </c>
      <c r="E225" s="47">
        <v>15.5</v>
      </c>
      <c r="F225" s="46">
        <v>17.5</v>
      </c>
      <c r="G225" s="46">
        <v>0</v>
      </c>
      <c r="H225" s="46">
        <v>0</v>
      </c>
      <c r="I225" s="48">
        <f t="shared" ref="I225" si="330">SUM(F225-E225)*D225</f>
        <v>4400</v>
      </c>
      <c r="J225" s="49">
        <v>0</v>
      </c>
      <c r="K225" s="49">
        <v>0</v>
      </c>
      <c r="L225" s="48">
        <f t="shared" ref="L225" si="331">SUM(I225:K225)</f>
        <v>4400</v>
      </c>
    </row>
    <row r="226" spans="1:12">
      <c r="A226" s="44" t="s">
        <v>226</v>
      </c>
      <c r="B226" s="45" t="s">
        <v>228</v>
      </c>
      <c r="C226" s="46" t="s">
        <v>12</v>
      </c>
      <c r="D226" s="47">
        <v>1200</v>
      </c>
      <c r="E226" s="47">
        <v>37</v>
      </c>
      <c r="F226" s="46">
        <v>45</v>
      </c>
      <c r="G226" s="46">
        <v>55</v>
      </c>
      <c r="H226" s="46">
        <v>0</v>
      </c>
      <c r="I226" s="48">
        <f t="shared" ref="I226" si="332">SUM(F226-E226)*D226</f>
        <v>9600</v>
      </c>
      <c r="J226" s="49">
        <f>SUM(G226-F226)*D226</f>
        <v>12000</v>
      </c>
      <c r="K226" s="49">
        <v>0</v>
      </c>
      <c r="L226" s="48">
        <f t="shared" ref="L226" si="333">SUM(I226:K226)</f>
        <v>21600</v>
      </c>
    </row>
    <row r="227" spans="1:12">
      <c r="A227" s="44" t="s">
        <v>226</v>
      </c>
      <c r="B227" s="45" t="s">
        <v>227</v>
      </c>
      <c r="C227" s="46" t="s">
        <v>12</v>
      </c>
      <c r="D227" s="47">
        <v>2400</v>
      </c>
      <c r="E227" s="47">
        <v>27</v>
      </c>
      <c r="F227" s="46">
        <v>31</v>
      </c>
      <c r="G227" s="46">
        <v>0</v>
      </c>
      <c r="H227" s="46">
        <v>0</v>
      </c>
      <c r="I227" s="48">
        <f t="shared" ref="I227" si="334">SUM(F227-E227)*D227</f>
        <v>9600</v>
      </c>
      <c r="J227" s="49">
        <v>0</v>
      </c>
      <c r="K227" s="49">
        <v>0</v>
      </c>
      <c r="L227" s="48">
        <f t="shared" ref="L227" si="335">SUM(I227:K227)</f>
        <v>9600</v>
      </c>
    </row>
    <row r="228" spans="1:12">
      <c r="A228" s="44" t="s">
        <v>225</v>
      </c>
      <c r="B228" s="45" t="s">
        <v>224</v>
      </c>
      <c r="C228" s="46" t="s">
        <v>12</v>
      </c>
      <c r="D228" s="47">
        <v>2400</v>
      </c>
      <c r="E228" s="47">
        <v>38.5</v>
      </c>
      <c r="F228" s="46">
        <v>41.5</v>
      </c>
      <c r="G228" s="46">
        <v>45</v>
      </c>
      <c r="H228" s="46">
        <v>0</v>
      </c>
      <c r="I228" s="48">
        <f t="shared" ref="I228:I231" si="336">SUM(F228-E228)*D228</f>
        <v>7200</v>
      </c>
      <c r="J228" s="49">
        <f>SUM(G228-F228)*D228</f>
        <v>8400</v>
      </c>
      <c r="K228" s="49">
        <v>0</v>
      </c>
      <c r="L228" s="48">
        <f t="shared" ref="L228:L231" si="337">SUM(I228:K228)</f>
        <v>15600</v>
      </c>
    </row>
    <row r="229" spans="1:12">
      <c r="A229" s="44" t="s">
        <v>220</v>
      </c>
      <c r="B229" s="45" t="s">
        <v>221</v>
      </c>
      <c r="C229" s="46" t="s">
        <v>12</v>
      </c>
      <c r="D229" s="47">
        <v>36000</v>
      </c>
      <c r="E229" s="47">
        <v>1.85</v>
      </c>
      <c r="F229" s="46">
        <v>2</v>
      </c>
      <c r="G229" s="46">
        <v>0</v>
      </c>
      <c r="H229" s="46">
        <v>0</v>
      </c>
      <c r="I229" s="48">
        <f t="shared" si="336"/>
        <v>5399.9999999999964</v>
      </c>
      <c r="J229" s="49">
        <v>0</v>
      </c>
      <c r="K229" s="49">
        <v>0</v>
      </c>
      <c r="L229" s="48">
        <f t="shared" si="337"/>
        <v>5399.9999999999964</v>
      </c>
    </row>
    <row r="230" spans="1:12">
      <c r="A230" s="44" t="s">
        <v>220</v>
      </c>
      <c r="B230" s="45" t="s">
        <v>222</v>
      </c>
      <c r="C230" s="46" t="s">
        <v>12</v>
      </c>
      <c r="D230" s="47">
        <v>24000</v>
      </c>
      <c r="E230" s="47">
        <v>4.2</v>
      </c>
      <c r="F230" s="46">
        <v>4.2</v>
      </c>
      <c r="G230" s="46">
        <v>0</v>
      </c>
      <c r="H230" s="46">
        <v>0</v>
      </c>
      <c r="I230" s="48">
        <f t="shared" si="336"/>
        <v>0</v>
      </c>
      <c r="J230" s="49">
        <v>0</v>
      </c>
      <c r="K230" s="49">
        <v>0</v>
      </c>
      <c r="L230" s="48">
        <f t="shared" si="337"/>
        <v>0</v>
      </c>
    </row>
    <row r="231" spans="1:12">
      <c r="A231" s="44" t="s">
        <v>218</v>
      </c>
      <c r="B231" s="45" t="s">
        <v>219</v>
      </c>
      <c r="C231" s="46" t="s">
        <v>12</v>
      </c>
      <c r="D231" s="47">
        <v>16000</v>
      </c>
      <c r="E231" s="47">
        <v>2.5</v>
      </c>
      <c r="F231" s="46">
        <v>2.8</v>
      </c>
      <c r="G231" s="46">
        <v>0</v>
      </c>
      <c r="H231" s="46">
        <v>0</v>
      </c>
      <c r="I231" s="48">
        <f t="shared" si="336"/>
        <v>4799.9999999999973</v>
      </c>
      <c r="J231" s="49">
        <v>0</v>
      </c>
      <c r="K231" s="49">
        <v>0</v>
      </c>
      <c r="L231" s="48">
        <f t="shared" si="337"/>
        <v>4799.9999999999973</v>
      </c>
    </row>
    <row r="232" spans="1:12">
      <c r="A232" s="44" t="s">
        <v>215</v>
      </c>
      <c r="B232" s="45" t="s">
        <v>216</v>
      </c>
      <c r="C232" s="46" t="s">
        <v>12</v>
      </c>
      <c r="D232" s="47">
        <v>3200</v>
      </c>
      <c r="E232" s="47">
        <v>32</v>
      </c>
      <c r="F232" s="46">
        <v>35</v>
      </c>
      <c r="G232" s="46">
        <v>38</v>
      </c>
      <c r="H232" s="46">
        <v>0</v>
      </c>
      <c r="I232" s="48">
        <f t="shared" ref="I232:I234" si="338">SUM(F232-E232)*D232</f>
        <v>9600</v>
      </c>
      <c r="J232" s="49">
        <f>SUM(G232-F232)*D232</f>
        <v>9600</v>
      </c>
      <c r="K232" s="49">
        <v>0</v>
      </c>
      <c r="L232" s="48">
        <f t="shared" ref="L232:L234" si="339">SUM(I232:K232)</f>
        <v>19200</v>
      </c>
    </row>
    <row r="233" spans="1:12">
      <c r="A233" s="44" t="s">
        <v>215</v>
      </c>
      <c r="B233" s="45" t="s">
        <v>217</v>
      </c>
      <c r="C233" s="46" t="s">
        <v>12</v>
      </c>
      <c r="D233" s="47">
        <v>52800</v>
      </c>
      <c r="E233" s="47">
        <v>1.2</v>
      </c>
      <c r="F233" s="46">
        <v>1.4</v>
      </c>
      <c r="G233" s="46">
        <v>0</v>
      </c>
      <c r="H233" s="46">
        <v>0</v>
      </c>
      <c r="I233" s="48">
        <f t="shared" si="338"/>
        <v>10559.999999999998</v>
      </c>
      <c r="J233" s="49">
        <v>0</v>
      </c>
      <c r="K233" s="49">
        <v>0</v>
      </c>
      <c r="L233" s="48">
        <f t="shared" si="339"/>
        <v>10559.999999999998</v>
      </c>
    </row>
    <row r="234" spans="1:12">
      <c r="A234" s="55">
        <v>43564</v>
      </c>
      <c r="B234" s="56" t="s">
        <v>214</v>
      </c>
      <c r="C234" s="46" t="s">
        <v>12</v>
      </c>
      <c r="D234" s="47">
        <v>7000</v>
      </c>
      <c r="E234" s="47">
        <v>12</v>
      </c>
      <c r="F234" s="46">
        <v>13</v>
      </c>
      <c r="G234" s="46">
        <v>0</v>
      </c>
      <c r="H234" s="46">
        <v>0</v>
      </c>
      <c r="I234" s="48">
        <f t="shared" si="338"/>
        <v>7000</v>
      </c>
      <c r="J234" s="49">
        <v>0</v>
      </c>
      <c r="K234" s="49">
        <v>0</v>
      </c>
      <c r="L234" s="48">
        <f t="shared" si="339"/>
        <v>7000</v>
      </c>
    </row>
    <row r="235" spans="1:12">
      <c r="A235" s="55">
        <v>43564</v>
      </c>
      <c r="B235" s="56" t="s">
        <v>213</v>
      </c>
      <c r="C235" s="46" t="s">
        <v>12</v>
      </c>
      <c r="D235" s="47">
        <v>10000</v>
      </c>
      <c r="E235" s="47">
        <v>8.5</v>
      </c>
      <c r="F235" s="46">
        <v>8.5</v>
      </c>
      <c r="G235" s="46">
        <v>0</v>
      </c>
      <c r="H235" s="46">
        <v>0</v>
      </c>
      <c r="I235" s="48">
        <f t="shared" ref="I235" si="340">SUM(F235-E235)*D235</f>
        <v>0</v>
      </c>
      <c r="J235" s="49">
        <v>0</v>
      </c>
      <c r="K235" s="49">
        <v>0</v>
      </c>
      <c r="L235" s="48">
        <f t="shared" ref="L235" si="341">SUM(I235:K235)</f>
        <v>0</v>
      </c>
    </row>
    <row r="236" spans="1:12">
      <c r="A236" s="55">
        <v>43563</v>
      </c>
      <c r="B236" s="56" t="s">
        <v>212</v>
      </c>
      <c r="C236" s="46" t="s">
        <v>12</v>
      </c>
      <c r="D236" s="47">
        <v>3000</v>
      </c>
      <c r="E236" s="47">
        <v>40</v>
      </c>
      <c r="F236" s="46">
        <v>35</v>
      </c>
      <c r="G236" s="46">
        <v>0</v>
      </c>
      <c r="H236" s="46">
        <v>0</v>
      </c>
      <c r="I236" s="48">
        <f t="shared" ref="I236" si="342">SUM(F236-E236)*D236</f>
        <v>-15000</v>
      </c>
      <c r="J236" s="49">
        <v>0</v>
      </c>
      <c r="K236" s="49">
        <v>0</v>
      </c>
      <c r="L236" s="48">
        <f t="shared" ref="L236" si="343">SUM(I236:K236)</f>
        <v>-15000</v>
      </c>
    </row>
    <row r="237" spans="1:12">
      <c r="A237" s="55">
        <v>43560</v>
      </c>
      <c r="B237" s="56" t="s">
        <v>211</v>
      </c>
      <c r="C237" s="46" t="s">
        <v>12</v>
      </c>
      <c r="D237" s="47">
        <v>4800</v>
      </c>
      <c r="E237" s="47">
        <v>25</v>
      </c>
      <c r="F237" s="46">
        <v>27</v>
      </c>
      <c r="G237" s="46">
        <v>0</v>
      </c>
      <c r="H237" s="46">
        <v>0</v>
      </c>
      <c r="I237" s="48">
        <f t="shared" ref="I237:I238" si="344">SUM(F237-E237)*D237</f>
        <v>9600</v>
      </c>
      <c r="J237" s="49">
        <v>0</v>
      </c>
      <c r="K237" s="49">
        <v>0</v>
      </c>
      <c r="L237" s="48">
        <f t="shared" ref="L237:L238" si="345">SUM(I237:K237)</f>
        <v>9600</v>
      </c>
    </row>
    <row r="238" spans="1:12">
      <c r="A238" s="55">
        <v>43560</v>
      </c>
      <c r="B238" s="56" t="s">
        <v>210</v>
      </c>
      <c r="C238" s="46" t="s">
        <v>12</v>
      </c>
      <c r="D238" s="47">
        <v>1000</v>
      </c>
      <c r="E238" s="47">
        <v>93</v>
      </c>
      <c r="F238" s="46">
        <v>101</v>
      </c>
      <c r="G238" s="46">
        <v>109</v>
      </c>
      <c r="H238" s="46">
        <v>0</v>
      </c>
      <c r="I238" s="48">
        <f t="shared" si="344"/>
        <v>8000</v>
      </c>
      <c r="J238" s="49">
        <f t="shared" ref="J238:J239" si="346">SUM(G238-F238)*D238</f>
        <v>8000</v>
      </c>
      <c r="K238" s="49">
        <v>0</v>
      </c>
      <c r="L238" s="48">
        <f t="shared" si="345"/>
        <v>16000</v>
      </c>
    </row>
    <row r="239" spans="1:12">
      <c r="A239" s="55">
        <v>43559</v>
      </c>
      <c r="B239" s="56" t="s">
        <v>209</v>
      </c>
      <c r="C239" s="46" t="s">
        <v>12</v>
      </c>
      <c r="D239" s="47">
        <v>4400</v>
      </c>
      <c r="E239" s="47">
        <v>22</v>
      </c>
      <c r="F239" s="46">
        <v>24</v>
      </c>
      <c r="G239" s="46">
        <v>26</v>
      </c>
      <c r="H239" s="46">
        <v>0</v>
      </c>
      <c r="I239" s="48">
        <f t="shared" ref="I239" si="347">SUM(F239-E239)*D239</f>
        <v>8800</v>
      </c>
      <c r="J239" s="49">
        <f t="shared" si="346"/>
        <v>8800</v>
      </c>
      <c r="K239" s="49">
        <v>0</v>
      </c>
      <c r="L239" s="48">
        <f t="shared" ref="L239" si="348">SUM(I239:K239)</f>
        <v>17600</v>
      </c>
    </row>
    <row r="240" spans="1:12">
      <c r="A240" s="55">
        <v>43559</v>
      </c>
      <c r="B240" s="56" t="s">
        <v>208</v>
      </c>
      <c r="C240" s="46" t="s">
        <v>12</v>
      </c>
      <c r="D240" s="47">
        <v>2000</v>
      </c>
      <c r="E240" s="47">
        <v>66</v>
      </c>
      <c r="F240" s="46">
        <v>70</v>
      </c>
      <c r="G240" s="46">
        <v>0</v>
      </c>
      <c r="H240" s="46">
        <v>0</v>
      </c>
      <c r="I240" s="48">
        <f t="shared" ref="I240" si="349">SUM(F240-E240)*D240</f>
        <v>8000</v>
      </c>
      <c r="J240" s="49">
        <v>0</v>
      </c>
      <c r="K240" s="49">
        <v>0</v>
      </c>
      <c r="L240" s="48">
        <f t="shared" ref="L240" si="350">SUM(I240:K240)</f>
        <v>8000</v>
      </c>
    </row>
    <row r="241" spans="1:12">
      <c r="A241" s="55">
        <v>43558</v>
      </c>
      <c r="B241" s="56" t="s">
        <v>207</v>
      </c>
      <c r="C241" s="46" t="s">
        <v>12</v>
      </c>
      <c r="D241" s="47">
        <v>2000</v>
      </c>
      <c r="E241" s="47">
        <v>57</v>
      </c>
      <c r="F241" s="46">
        <v>60.5</v>
      </c>
      <c r="G241" s="46">
        <v>0</v>
      </c>
      <c r="H241" s="46">
        <v>0</v>
      </c>
      <c r="I241" s="48">
        <f t="shared" ref="I241" si="351">SUM(F241-E241)*D241</f>
        <v>7000</v>
      </c>
      <c r="J241" s="49">
        <v>0</v>
      </c>
      <c r="K241" s="49">
        <v>0</v>
      </c>
      <c r="L241" s="48">
        <f t="shared" ref="L241" si="352">SUM(I241:K241)</f>
        <v>7000</v>
      </c>
    </row>
    <row r="242" spans="1:12">
      <c r="A242" s="55">
        <v>43557</v>
      </c>
      <c r="B242" s="56" t="s">
        <v>206</v>
      </c>
      <c r="C242" s="46" t="s">
        <v>12</v>
      </c>
      <c r="D242" s="47">
        <v>4000</v>
      </c>
      <c r="E242" s="47">
        <v>22</v>
      </c>
      <c r="F242" s="46">
        <v>24</v>
      </c>
      <c r="G242" s="46">
        <v>0</v>
      </c>
      <c r="H242" s="46">
        <v>0</v>
      </c>
      <c r="I242" s="48">
        <f t="shared" ref="I242" si="353">SUM(F242-E242)*D242</f>
        <v>8000</v>
      </c>
      <c r="J242" s="49">
        <v>0</v>
      </c>
      <c r="K242" s="49">
        <v>0</v>
      </c>
      <c r="L242" s="48">
        <f t="shared" ref="L242" si="354">SUM(I242:K242)</f>
        <v>8000</v>
      </c>
    </row>
    <row r="243" spans="1:12">
      <c r="A243" s="55">
        <v>43556</v>
      </c>
      <c r="B243" s="56" t="s">
        <v>202</v>
      </c>
      <c r="C243" s="46" t="s">
        <v>12</v>
      </c>
      <c r="D243" s="47">
        <v>2000</v>
      </c>
      <c r="E243" s="47">
        <v>45</v>
      </c>
      <c r="F243" s="46">
        <v>50</v>
      </c>
      <c r="G243" s="46">
        <v>55</v>
      </c>
      <c r="H243" s="46">
        <v>0</v>
      </c>
      <c r="I243" s="48">
        <f t="shared" ref="I243" si="355">SUM(F243-E243)*D243</f>
        <v>10000</v>
      </c>
      <c r="J243" s="49">
        <f>SUM(G243-F243)*D243</f>
        <v>10000</v>
      </c>
      <c r="K243" s="49">
        <v>0</v>
      </c>
      <c r="L243" s="48">
        <f>SUM(I243:K243)</f>
        <v>20000</v>
      </c>
    </row>
    <row r="244" spans="1:12">
      <c r="A244" s="57"/>
      <c r="B244" s="57"/>
      <c r="C244" s="57"/>
      <c r="D244" s="57"/>
      <c r="E244" s="57"/>
      <c r="F244" s="57"/>
      <c r="G244" s="57"/>
      <c r="H244" s="57"/>
      <c r="I244" s="57"/>
      <c r="J244" s="57"/>
      <c r="K244" s="57"/>
      <c r="L244" s="57"/>
    </row>
    <row r="245" spans="1:12">
      <c r="A245" s="50"/>
      <c r="B245" s="50"/>
      <c r="C245" s="50"/>
      <c r="D245" s="50"/>
      <c r="E245" s="50"/>
      <c r="F245" s="50"/>
      <c r="G245" s="50"/>
      <c r="H245" s="51" t="s">
        <v>178</v>
      </c>
      <c r="I245" s="52">
        <f>SUM(I164:I243)</f>
        <v>615024</v>
      </c>
      <c r="J245" s="53"/>
      <c r="K245" s="51" t="s">
        <v>80</v>
      </c>
      <c r="L245" s="52">
        <f>SUM(L164:L243)</f>
        <v>975384</v>
      </c>
    </row>
    <row r="246" spans="1:12">
      <c r="A246" s="57"/>
      <c r="B246" s="57"/>
      <c r="C246" s="57"/>
      <c r="D246" s="57"/>
      <c r="E246" s="57"/>
      <c r="F246" s="57"/>
      <c r="G246" s="57"/>
      <c r="H246" s="57"/>
      <c r="I246" s="57"/>
      <c r="J246" s="57"/>
      <c r="K246" s="57"/>
      <c r="L246" s="57"/>
    </row>
    <row r="247" spans="1:12">
      <c r="A247" s="72" t="s">
        <v>242</v>
      </c>
      <c r="B247" s="73" t="s">
        <v>243</v>
      </c>
      <c r="C247" s="60" t="s">
        <v>244</v>
      </c>
      <c r="D247" s="74" t="s">
        <v>245</v>
      </c>
      <c r="E247" s="74" t="s">
        <v>246</v>
      </c>
      <c r="F247" s="60" t="s">
        <v>223</v>
      </c>
      <c r="G247" s="57"/>
      <c r="H247" s="57"/>
      <c r="I247" s="57"/>
      <c r="J247" s="57"/>
      <c r="K247" s="57"/>
      <c r="L247" s="57"/>
    </row>
    <row r="248" spans="1:12">
      <c r="A248" s="44" t="s">
        <v>250</v>
      </c>
      <c r="B248" s="58">
        <v>3</v>
      </c>
      <c r="C248" s="46">
        <f>SUM(A248-B248)</f>
        <v>24</v>
      </c>
      <c r="D248" s="47">
        <v>2</v>
      </c>
      <c r="E248" s="46">
        <f>SUM(C248-D248)</f>
        <v>22</v>
      </c>
      <c r="F248" s="46">
        <f>E248*100/C248</f>
        <v>91.666666666666671</v>
      </c>
      <c r="G248" s="57"/>
      <c r="H248" s="57"/>
      <c r="I248" s="57"/>
      <c r="J248" s="57"/>
      <c r="K248" s="57"/>
      <c r="L248" s="57"/>
    </row>
    <row r="249" spans="1:12">
      <c r="A249" s="57"/>
      <c r="B249" s="57"/>
      <c r="C249" s="57"/>
      <c r="D249" s="57"/>
      <c r="E249" s="57"/>
      <c r="F249" s="57"/>
      <c r="G249" s="57"/>
      <c r="H249" s="57"/>
      <c r="I249" s="57"/>
      <c r="J249" s="57"/>
      <c r="K249" s="57"/>
      <c r="L249" s="57"/>
    </row>
    <row r="250" spans="1:12">
      <c r="A250" s="57"/>
      <c r="B250" s="57"/>
      <c r="C250" s="57"/>
      <c r="D250" s="57"/>
      <c r="E250" s="57"/>
      <c r="F250" s="57"/>
      <c r="G250" s="57"/>
      <c r="H250" s="57"/>
      <c r="I250" s="57"/>
      <c r="J250" s="57"/>
      <c r="K250" s="57"/>
      <c r="L250" s="57"/>
    </row>
    <row r="251" spans="1:12">
      <c r="A251" s="50"/>
      <c r="B251" s="50"/>
      <c r="C251" s="50"/>
      <c r="D251" s="50"/>
      <c r="E251" s="59">
        <v>43525</v>
      </c>
      <c r="F251" s="50"/>
      <c r="G251" s="50"/>
      <c r="H251" s="50"/>
      <c r="I251" s="50"/>
      <c r="J251" s="50"/>
      <c r="K251" s="50"/>
      <c r="L251" s="50"/>
    </row>
    <row r="252" spans="1:12">
      <c r="A252" s="55"/>
      <c r="B252" s="56"/>
      <c r="C252" s="46"/>
      <c r="D252" s="47"/>
      <c r="E252" s="47"/>
      <c r="F252" s="46"/>
      <c r="G252" s="46"/>
      <c r="H252" s="46"/>
      <c r="I252" s="48"/>
      <c r="J252" s="60" t="s">
        <v>223</v>
      </c>
      <c r="K252" s="75"/>
      <c r="L252" s="76">
        <v>0.91</v>
      </c>
    </row>
    <row r="253" spans="1:12">
      <c r="A253" s="55">
        <v>43553</v>
      </c>
      <c r="B253" s="56" t="s">
        <v>200</v>
      </c>
      <c r="C253" s="46" t="s">
        <v>12</v>
      </c>
      <c r="D253" s="47">
        <v>18000</v>
      </c>
      <c r="E253" s="47">
        <v>3.5</v>
      </c>
      <c r="F253" s="46">
        <v>4</v>
      </c>
      <c r="G253" s="46">
        <v>4.5</v>
      </c>
      <c r="H253" s="46">
        <v>0</v>
      </c>
      <c r="I253" s="48">
        <f t="shared" ref="I253" si="356">SUM(F253-E253)*D253</f>
        <v>9000</v>
      </c>
      <c r="J253" s="49">
        <f>SUM(G253-F253)*D253</f>
        <v>9000</v>
      </c>
      <c r="K253" s="49">
        <v>0</v>
      </c>
      <c r="L253" s="48">
        <f t="shared" ref="L253" si="357">SUM(I253:K253)</f>
        <v>18000</v>
      </c>
    </row>
    <row r="254" spans="1:12">
      <c r="A254" s="55">
        <v>43552</v>
      </c>
      <c r="B254" s="56" t="s">
        <v>198</v>
      </c>
      <c r="C254" s="46" t="s">
        <v>12</v>
      </c>
      <c r="D254" s="47">
        <v>28000</v>
      </c>
      <c r="E254" s="47">
        <v>4.8</v>
      </c>
      <c r="F254" s="46">
        <v>5.3</v>
      </c>
      <c r="G254" s="46">
        <v>0</v>
      </c>
      <c r="H254" s="46">
        <v>0</v>
      </c>
      <c r="I254" s="48">
        <f t="shared" ref="I254" si="358">SUM(F254-E254)*D254</f>
        <v>14000</v>
      </c>
      <c r="J254" s="49">
        <v>0</v>
      </c>
      <c r="K254" s="49">
        <v>0</v>
      </c>
      <c r="L254" s="48">
        <f t="shared" ref="L254" si="359">SUM(I254:K254)</f>
        <v>14000</v>
      </c>
    </row>
    <row r="255" spans="1:12">
      <c r="A255" s="55">
        <v>43552</v>
      </c>
      <c r="B255" s="56" t="s">
        <v>199</v>
      </c>
      <c r="C255" s="46" t="s">
        <v>12</v>
      </c>
      <c r="D255" s="47">
        <v>28000</v>
      </c>
      <c r="E255" s="47">
        <v>1.9</v>
      </c>
      <c r="F255" s="46">
        <v>1.9</v>
      </c>
      <c r="G255" s="46">
        <v>0</v>
      </c>
      <c r="H255" s="46">
        <v>0</v>
      </c>
      <c r="I255" s="48">
        <f t="shared" ref="I255" si="360">SUM(F255-E255)*D255</f>
        <v>0</v>
      </c>
      <c r="J255" s="49">
        <v>0</v>
      </c>
      <c r="K255" s="49">
        <v>0</v>
      </c>
      <c r="L255" s="48">
        <f t="shared" ref="L255" si="361">SUM(I255:K255)</f>
        <v>0</v>
      </c>
    </row>
    <row r="256" spans="1:12">
      <c r="A256" s="55">
        <v>43551</v>
      </c>
      <c r="B256" s="56" t="s">
        <v>197</v>
      </c>
      <c r="C256" s="46" t="s">
        <v>12</v>
      </c>
      <c r="D256" s="47">
        <v>48000</v>
      </c>
      <c r="E256" s="47">
        <v>1.25</v>
      </c>
      <c r="F256" s="46">
        <v>1.5</v>
      </c>
      <c r="G256" s="46">
        <v>1.75</v>
      </c>
      <c r="H256" s="46">
        <v>0</v>
      </c>
      <c r="I256" s="48">
        <f t="shared" ref="I256" si="362">SUM(F256-E256)*D256</f>
        <v>12000</v>
      </c>
      <c r="J256" s="49">
        <f>SUM(G256-F256)*D256</f>
        <v>12000</v>
      </c>
      <c r="K256" s="49">
        <v>0</v>
      </c>
      <c r="L256" s="48">
        <f t="shared" ref="L256" si="363">SUM(I256:K256)</f>
        <v>24000</v>
      </c>
    </row>
    <row r="257" spans="1:12">
      <c r="A257" s="55">
        <v>43550</v>
      </c>
      <c r="B257" s="56" t="s">
        <v>194</v>
      </c>
      <c r="C257" s="46" t="s">
        <v>12</v>
      </c>
      <c r="D257" s="47">
        <v>3000</v>
      </c>
      <c r="E257" s="47">
        <v>16</v>
      </c>
      <c r="F257" s="46">
        <v>19</v>
      </c>
      <c r="G257" s="46">
        <v>22</v>
      </c>
      <c r="H257" s="46">
        <v>0</v>
      </c>
      <c r="I257" s="48">
        <f t="shared" ref="I257" si="364">SUM(F257-E257)*D257</f>
        <v>9000</v>
      </c>
      <c r="J257" s="49">
        <f>SUM(G257-F257)*D257</f>
        <v>9000</v>
      </c>
      <c r="K257" s="49">
        <v>0</v>
      </c>
      <c r="L257" s="48">
        <f t="shared" ref="L257" si="365">SUM(I257:K257)</f>
        <v>18000</v>
      </c>
    </row>
    <row r="258" spans="1:12">
      <c r="A258" s="55">
        <v>43550</v>
      </c>
      <c r="B258" s="56" t="s">
        <v>195</v>
      </c>
      <c r="C258" s="46" t="s">
        <v>12</v>
      </c>
      <c r="D258" s="47">
        <v>24000</v>
      </c>
      <c r="E258" s="47">
        <v>3.5</v>
      </c>
      <c r="F258" s="46">
        <v>3.5</v>
      </c>
      <c r="G258" s="46">
        <v>0</v>
      </c>
      <c r="H258" s="46">
        <v>0</v>
      </c>
      <c r="I258" s="48">
        <f t="shared" ref="I258" si="366">SUM(F258-E258)*D258</f>
        <v>0</v>
      </c>
      <c r="J258" s="49">
        <v>0</v>
      </c>
      <c r="K258" s="49">
        <v>0</v>
      </c>
      <c r="L258" s="48">
        <f t="shared" ref="L258" si="367">SUM(I258:K258)</f>
        <v>0</v>
      </c>
    </row>
    <row r="259" spans="1:12">
      <c r="A259" s="55">
        <v>43550</v>
      </c>
      <c r="B259" s="56" t="s">
        <v>196</v>
      </c>
      <c r="C259" s="46" t="s">
        <v>12</v>
      </c>
      <c r="D259" s="47">
        <v>8000</v>
      </c>
      <c r="E259" s="47">
        <v>9</v>
      </c>
      <c r="F259" s="46">
        <v>7.9</v>
      </c>
      <c r="G259" s="46">
        <v>0</v>
      </c>
      <c r="H259" s="46">
        <v>0</v>
      </c>
      <c r="I259" s="48">
        <f t="shared" ref="I259" si="368">SUM(F259-E259)*D259</f>
        <v>-8799.9999999999964</v>
      </c>
      <c r="J259" s="49">
        <v>0</v>
      </c>
      <c r="K259" s="49">
        <v>0</v>
      </c>
      <c r="L259" s="48">
        <f t="shared" ref="L259" si="369">SUM(I259:K259)</f>
        <v>-8799.9999999999964</v>
      </c>
    </row>
    <row r="260" spans="1:12">
      <c r="A260" s="55">
        <v>43549</v>
      </c>
      <c r="B260" s="56" t="s">
        <v>193</v>
      </c>
      <c r="C260" s="46" t="s">
        <v>12</v>
      </c>
      <c r="D260" s="47">
        <v>24000</v>
      </c>
      <c r="E260" s="47">
        <v>3.25</v>
      </c>
      <c r="F260" s="46">
        <v>3.55</v>
      </c>
      <c r="G260" s="46">
        <v>0</v>
      </c>
      <c r="H260" s="46">
        <v>0</v>
      </c>
      <c r="I260" s="48">
        <f t="shared" ref="I260" si="370">SUM(F260-E260)*D260</f>
        <v>7199.9999999999955</v>
      </c>
      <c r="J260" s="49">
        <v>0</v>
      </c>
      <c r="K260" s="49">
        <v>0</v>
      </c>
      <c r="L260" s="48">
        <f t="shared" ref="L260" si="371">SUM(I260:K260)</f>
        <v>7199.9999999999955</v>
      </c>
    </row>
    <row r="261" spans="1:12">
      <c r="A261" s="55">
        <v>43546</v>
      </c>
      <c r="B261" s="56" t="s">
        <v>192</v>
      </c>
      <c r="C261" s="46" t="s">
        <v>12</v>
      </c>
      <c r="D261" s="47">
        <v>36000</v>
      </c>
      <c r="E261" s="47">
        <v>2.2999999999999998</v>
      </c>
      <c r="F261" s="46">
        <v>2</v>
      </c>
      <c r="G261" s="46">
        <v>0</v>
      </c>
      <c r="H261" s="46">
        <v>0</v>
      </c>
      <c r="I261" s="48">
        <f t="shared" ref="I261" si="372">SUM(F261-E261)*D261</f>
        <v>-10799.999999999993</v>
      </c>
      <c r="J261" s="49">
        <v>0</v>
      </c>
      <c r="K261" s="49">
        <v>0</v>
      </c>
      <c r="L261" s="48">
        <f t="shared" ref="L261" si="373">SUM(I261:K261)</f>
        <v>-10799.999999999993</v>
      </c>
    </row>
    <row r="262" spans="1:12">
      <c r="A262" s="55">
        <v>43544</v>
      </c>
      <c r="B262" s="56" t="s">
        <v>191</v>
      </c>
      <c r="C262" s="46" t="s">
        <v>12</v>
      </c>
      <c r="D262" s="47">
        <v>3200</v>
      </c>
      <c r="E262" s="47">
        <v>30</v>
      </c>
      <c r="F262" s="46">
        <v>32.5</v>
      </c>
      <c r="G262" s="46">
        <v>0</v>
      </c>
      <c r="H262" s="46">
        <v>0</v>
      </c>
      <c r="I262" s="48">
        <f t="shared" ref="I262" si="374">SUM(F262-E262)*D262</f>
        <v>8000</v>
      </c>
      <c r="J262" s="49">
        <v>0</v>
      </c>
      <c r="K262" s="49">
        <v>0</v>
      </c>
      <c r="L262" s="48">
        <f t="shared" ref="L262" si="375">SUM(I262:K262)</f>
        <v>8000</v>
      </c>
    </row>
    <row r="263" spans="1:12">
      <c r="A263" s="55">
        <v>43543</v>
      </c>
      <c r="B263" s="56" t="s">
        <v>190</v>
      </c>
      <c r="C263" s="46" t="s">
        <v>12</v>
      </c>
      <c r="D263" s="47">
        <v>32000</v>
      </c>
      <c r="E263" s="47">
        <v>5</v>
      </c>
      <c r="F263" s="46">
        <v>5.3</v>
      </c>
      <c r="G263" s="46">
        <v>5.6</v>
      </c>
      <c r="H263" s="46">
        <v>0</v>
      </c>
      <c r="I263" s="48">
        <f t="shared" ref="I263" si="376">SUM(F263-E263)*D263</f>
        <v>9599.9999999999945</v>
      </c>
      <c r="J263" s="49">
        <f>SUM(G263-F263)*D263</f>
        <v>9599.9999999999945</v>
      </c>
      <c r="K263" s="49">
        <v>0</v>
      </c>
      <c r="L263" s="48">
        <f t="shared" ref="L263" si="377">SUM(I263:K263)</f>
        <v>19199.999999999989</v>
      </c>
    </row>
    <row r="264" spans="1:12">
      <c r="A264" s="55">
        <v>43542</v>
      </c>
      <c r="B264" s="56" t="s">
        <v>189</v>
      </c>
      <c r="C264" s="46" t="s">
        <v>12</v>
      </c>
      <c r="D264" s="47">
        <v>1600</v>
      </c>
      <c r="E264" s="47">
        <v>25</v>
      </c>
      <c r="F264" s="46">
        <v>30</v>
      </c>
      <c r="G264" s="46">
        <v>35</v>
      </c>
      <c r="H264" s="46">
        <v>0</v>
      </c>
      <c r="I264" s="48">
        <f t="shared" ref="I264" si="378">SUM(F264-E264)*D264</f>
        <v>8000</v>
      </c>
      <c r="J264" s="49">
        <f>SUM(G264-F264)*D264</f>
        <v>8000</v>
      </c>
      <c r="K264" s="49">
        <v>0</v>
      </c>
      <c r="L264" s="48">
        <f t="shared" ref="L264" si="379">SUM(I264:K264)</f>
        <v>16000</v>
      </c>
    </row>
    <row r="265" spans="1:12">
      <c r="A265" s="55">
        <v>43539</v>
      </c>
      <c r="B265" s="56" t="s">
        <v>188</v>
      </c>
      <c r="C265" s="46" t="s">
        <v>12</v>
      </c>
      <c r="D265" s="47">
        <v>48000</v>
      </c>
      <c r="E265" s="47">
        <v>1.5</v>
      </c>
      <c r="F265" s="46">
        <v>1.7</v>
      </c>
      <c r="G265" s="46">
        <v>1.9</v>
      </c>
      <c r="H265" s="46">
        <v>0</v>
      </c>
      <c r="I265" s="48">
        <f t="shared" ref="I265" si="380">SUM(F265-E265)*D265</f>
        <v>9599.9999999999982</v>
      </c>
      <c r="J265" s="49">
        <f>SUM(G265-F265)*D265</f>
        <v>9599.9999999999982</v>
      </c>
      <c r="K265" s="49">
        <v>0</v>
      </c>
      <c r="L265" s="48">
        <f t="shared" ref="L265" si="381">SUM(I265:K265)</f>
        <v>19199.999999999996</v>
      </c>
    </row>
    <row r="266" spans="1:12">
      <c r="A266" s="55">
        <v>43539</v>
      </c>
      <c r="B266" s="56" t="s">
        <v>187</v>
      </c>
      <c r="C266" s="46" t="s">
        <v>12</v>
      </c>
      <c r="D266" s="47">
        <v>28000</v>
      </c>
      <c r="E266" s="47">
        <v>2.6</v>
      </c>
      <c r="F266" s="46">
        <v>3.1</v>
      </c>
      <c r="G266" s="46">
        <v>0</v>
      </c>
      <c r="H266" s="46">
        <v>0</v>
      </c>
      <c r="I266" s="48">
        <f t="shared" ref="I266" si="382">SUM(F266-E266)*D266</f>
        <v>14000</v>
      </c>
      <c r="J266" s="49">
        <v>0</v>
      </c>
      <c r="K266" s="49">
        <v>0</v>
      </c>
      <c r="L266" s="48">
        <f t="shared" ref="L266" si="383">SUM(I266:K266)</f>
        <v>14000</v>
      </c>
    </row>
    <row r="267" spans="1:12">
      <c r="A267" s="55">
        <v>43538</v>
      </c>
      <c r="B267" s="56" t="s">
        <v>186</v>
      </c>
      <c r="C267" s="46" t="s">
        <v>12</v>
      </c>
      <c r="D267" s="47">
        <v>14000</v>
      </c>
      <c r="E267" s="47">
        <v>5</v>
      </c>
      <c r="F267" s="46">
        <v>5.95</v>
      </c>
      <c r="G267" s="46">
        <v>0</v>
      </c>
      <c r="H267" s="46">
        <v>0</v>
      </c>
      <c r="I267" s="48">
        <f t="shared" ref="I267" si="384">SUM(F267-E267)*D267</f>
        <v>13300.000000000002</v>
      </c>
      <c r="J267" s="49">
        <v>0</v>
      </c>
      <c r="K267" s="49">
        <v>0</v>
      </c>
      <c r="L267" s="48">
        <f t="shared" ref="L267" si="385">SUM(I267:K267)</f>
        <v>13300.000000000002</v>
      </c>
    </row>
    <row r="268" spans="1:12">
      <c r="A268" s="55">
        <v>43537</v>
      </c>
      <c r="B268" s="56" t="s">
        <v>185</v>
      </c>
      <c r="C268" s="46" t="s">
        <v>12</v>
      </c>
      <c r="D268" s="47">
        <v>4800</v>
      </c>
      <c r="E268" s="47">
        <v>19.5</v>
      </c>
      <c r="F268" s="46">
        <v>21.5</v>
      </c>
      <c r="G268" s="46">
        <v>0</v>
      </c>
      <c r="H268" s="46">
        <v>0</v>
      </c>
      <c r="I268" s="48">
        <f t="shared" ref="I268:I269" si="386">SUM(F268-E268)*D268</f>
        <v>9600</v>
      </c>
      <c r="J268" s="49">
        <v>0</v>
      </c>
      <c r="K268" s="49">
        <v>0</v>
      </c>
      <c r="L268" s="48">
        <f t="shared" ref="L268:L269" si="387">SUM(I268:K268)</f>
        <v>9600</v>
      </c>
    </row>
    <row r="269" spans="1:12">
      <c r="A269" s="55">
        <v>43536</v>
      </c>
      <c r="B269" s="56" t="s">
        <v>184</v>
      </c>
      <c r="C269" s="46" t="s">
        <v>12</v>
      </c>
      <c r="D269" s="47">
        <v>6000</v>
      </c>
      <c r="E269" s="47">
        <v>13</v>
      </c>
      <c r="F269" s="46">
        <v>14.5</v>
      </c>
      <c r="G269" s="46">
        <v>0</v>
      </c>
      <c r="H269" s="46">
        <v>0</v>
      </c>
      <c r="I269" s="48">
        <f t="shared" si="386"/>
        <v>9000</v>
      </c>
      <c r="J269" s="49">
        <v>0</v>
      </c>
      <c r="K269" s="49">
        <v>0</v>
      </c>
      <c r="L269" s="48">
        <f t="shared" si="387"/>
        <v>9000</v>
      </c>
    </row>
    <row r="270" spans="1:12">
      <c r="A270" s="55">
        <v>43535</v>
      </c>
      <c r="B270" s="56" t="s">
        <v>183</v>
      </c>
      <c r="C270" s="46" t="s">
        <v>12</v>
      </c>
      <c r="D270" s="47">
        <v>18000</v>
      </c>
      <c r="E270" s="47">
        <v>5</v>
      </c>
      <c r="F270" s="46">
        <v>5.5</v>
      </c>
      <c r="G270" s="46">
        <v>6</v>
      </c>
      <c r="H270" s="46">
        <v>0</v>
      </c>
      <c r="I270" s="48">
        <f t="shared" ref="I270" si="388">SUM(F270-E270)*D270</f>
        <v>9000</v>
      </c>
      <c r="J270" s="49">
        <f>SUM(G270-F270)*D270</f>
        <v>9000</v>
      </c>
      <c r="K270" s="49">
        <v>0</v>
      </c>
      <c r="L270" s="48">
        <f t="shared" ref="L270" si="389">SUM(I270:K270)</f>
        <v>18000</v>
      </c>
    </row>
    <row r="271" spans="1:12">
      <c r="A271" s="55">
        <v>43532</v>
      </c>
      <c r="B271" s="56" t="s">
        <v>182</v>
      </c>
      <c r="C271" s="46" t="s">
        <v>12</v>
      </c>
      <c r="D271" s="47">
        <v>36000</v>
      </c>
      <c r="E271" s="47">
        <v>7</v>
      </c>
      <c r="F271" s="46">
        <v>7.4</v>
      </c>
      <c r="G271" s="46">
        <v>0</v>
      </c>
      <c r="H271" s="46">
        <v>0</v>
      </c>
      <c r="I271" s="48">
        <f t="shared" ref="I271:I276" si="390">SUM(F271-E271)*D271</f>
        <v>14400.000000000013</v>
      </c>
      <c r="J271" s="49">
        <v>0</v>
      </c>
      <c r="K271" s="49">
        <v>0</v>
      </c>
      <c r="L271" s="48">
        <f t="shared" ref="L271:L276" si="391">SUM(I271:K271)</f>
        <v>14400.000000000013</v>
      </c>
    </row>
    <row r="272" spans="1:12">
      <c r="A272" s="55">
        <v>43532</v>
      </c>
      <c r="B272" s="56" t="s">
        <v>181</v>
      </c>
      <c r="C272" s="46" t="s">
        <v>12</v>
      </c>
      <c r="D272" s="47">
        <v>1600</v>
      </c>
      <c r="E272" s="47">
        <v>52</v>
      </c>
      <c r="F272" s="46">
        <v>56.5</v>
      </c>
      <c r="G272" s="46">
        <v>0</v>
      </c>
      <c r="H272" s="46">
        <v>0</v>
      </c>
      <c r="I272" s="48">
        <f t="shared" si="390"/>
        <v>7200</v>
      </c>
      <c r="J272" s="49">
        <v>0</v>
      </c>
      <c r="K272" s="49">
        <v>0</v>
      </c>
      <c r="L272" s="48">
        <f t="shared" si="391"/>
        <v>7200</v>
      </c>
    </row>
    <row r="273" spans="1:12">
      <c r="A273" s="55">
        <v>43531</v>
      </c>
      <c r="B273" s="56" t="s">
        <v>180</v>
      </c>
      <c r="C273" s="46" t="s">
        <v>12</v>
      </c>
      <c r="D273" s="47">
        <v>8000</v>
      </c>
      <c r="E273" s="47">
        <v>14.5</v>
      </c>
      <c r="F273" s="46">
        <v>15.5</v>
      </c>
      <c r="G273" s="46">
        <v>0</v>
      </c>
      <c r="H273" s="46">
        <v>0</v>
      </c>
      <c r="I273" s="48">
        <f t="shared" si="390"/>
        <v>8000</v>
      </c>
      <c r="J273" s="49">
        <v>0</v>
      </c>
      <c r="K273" s="49">
        <v>0</v>
      </c>
      <c r="L273" s="48">
        <f t="shared" si="391"/>
        <v>8000</v>
      </c>
    </row>
    <row r="274" spans="1:12">
      <c r="A274" s="55">
        <v>43530</v>
      </c>
      <c r="B274" s="56" t="s">
        <v>179</v>
      </c>
      <c r="C274" s="46" t="s">
        <v>12</v>
      </c>
      <c r="D274" s="47">
        <v>1000</v>
      </c>
      <c r="E274" s="47">
        <v>103</v>
      </c>
      <c r="F274" s="46">
        <v>113</v>
      </c>
      <c r="G274" s="46">
        <v>123</v>
      </c>
      <c r="H274" s="46">
        <v>0</v>
      </c>
      <c r="I274" s="48">
        <f t="shared" si="390"/>
        <v>10000</v>
      </c>
      <c r="J274" s="49">
        <f>SUM(G274-F274)*D274</f>
        <v>10000</v>
      </c>
      <c r="K274" s="49">
        <v>0</v>
      </c>
      <c r="L274" s="48">
        <f t="shared" si="391"/>
        <v>20000</v>
      </c>
    </row>
    <row r="275" spans="1:12">
      <c r="A275" s="55">
        <v>43529</v>
      </c>
      <c r="B275" s="56" t="s">
        <v>174</v>
      </c>
      <c r="C275" s="46" t="s">
        <v>12</v>
      </c>
      <c r="D275" s="47">
        <v>36000</v>
      </c>
      <c r="E275" s="47">
        <v>3.75</v>
      </c>
      <c r="F275" s="46">
        <v>4.0999999999999996</v>
      </c>
      <c r="G275" s="46">
        <v>4.5</v>
      </c>
      <c r="H275" s="46">
        <v>0</v>
      </c>
      <c r="I275" s="48">
        <f t="shared" si="390"/>
        <v>12599.999999999987</v>
      </c>
      <c r="J275" s="49">
        <f>SUM(G275-F275)*D275</f>
        <v>14400.000000000013</v>
      </c>
      <c r="K275" s="49">
        <v>0</v>
      </c>
      <c r="L275" s="48">
        <f t="shared" si="391"/>
        <v>27000</v>
      </c>
    </row>
    <row r="276" spans="1:12">
      <c r="A276" s="55">
        <v>43525</v>
      </c>
      <c r="B276" s="56" t="s">
        <v>174</v>
      </c>
      <c r="C276" s="46" t="s">
        <v>12</v>
      </c>
      <c r="D276" s="47">
        <v>36000</v>
      </c>
      <c r="E276" s="47">
        <v>3</v>
      </c>
      <c r="F276" s="46">
        <v>3.3</v>
      </c>
      <c r="G276" s="46">
        <v>3.55</v>
      </c>
      <c r="H276" s="46">
        <v>0</v>
      </c>
      <c r="I276" s="48">
        <f t="shared" si="390"/>
        <v>10799.999999999993</v>
      </c>
      <c r="J276" s="49">
        <f>SUM(G276-F276)*D276</f>
        <v>9000</v>
      </c>
      <c r="K276" s="49">
        <v>0</v>
      </c>
      <c r="L276" s="48">
        <f t="shared" si="391"/>
        <v>19799.999999999993</v>
      </c>
    </row>
    <row r="277" spans="1:12">
      <c r="A277" s="57"/>
      <c r="B277" s="57"/>
      <c r="C277" s="57"/>
      <c r="D277" s="57"/>
      <c r="E277" s="57"/>
      <c r="F277" s="57"/>
      <c r="G277" s="57"/>
      <c r="H277" s="57"/>
      <c r="I277" s="57"/>
      <c r="J277" s="57"/>
      <c r="K277" s="57"/>
      <c r="L277" s="57"/>
    </row>
    <row r="278" spans="1:12">
      <c r="A278" s="50"/>
      <c r="B278" s="50"/>
      <c r="C278" s="50"/>
      <c r="D278" s="50"/>
      <c r="E278" s="50"/>
      <c r="F278" s="50"/>
      <c r="G278" s="50"/>
      <c r="H278" s="51" t="s">
        <v>178</v>
      </c>
      <c r="I278" s="52">
        <f>SUM(I252:I276)</f>
        <v>184700</v>
      </c>
      <c r="J278" s="53"/>
      <c r="K278" s="51" t="s">
        <v>80</v>
      </c>
      <c r="L278" s="52">
        <f>SUM(L252:L276)</f>
        <v>284300.90999999997</v>
      </c>
    </row>
    <row r="279" spans="1:12">
      <c r="A279" s="57"/>
      <c r="B279" s="57"/>
      <c r="C279" s="57"/>
      <c r="D279" s="57"/>
      <c r="E279" s="57"/>
      <c r="F279" s="57"/>
      <c r="G279" s="57"/>
      <c r="H279" s="57"/>
      <c r="I279" s="57"/>
      <c r="J279" s="57"/>
      <c r="K279" s="57"/>
      <c r="L279" s="57"/>
    </row>
    <row r="280" spans="1:12">
      <c r="A280" s="50"/>
      <c r="B280" s="50"/>
      <c r="C280" s="50"/>
      <c r="D280" s="50"/>
      <c r="E280" s="59">
        <v>43497</v>
      </c>
      <c r="F280" s="50"/>
      <c r="G280" s="50"/>
      <c r="H280" s="50"/>
      <c r="I280" s="50"/>
      <c r="J280" s="50"/>
      <c r="K280" s="50"/>
      <c r="L280" s="50"/>
    </row>
    <row r="281" spans="1:12">
      <c r="A281" s="57"/>
      <c r="B281" s="57"/>
      <c r="C281" s="57"/>
      <c r="D281" s="57"/>
      <c r="E281" s="57"/>
      <c r="F281" s="57"/>
      <c r="G281" s="57"/>
      <c r="H281" s="57"/>
      <c r="I281" s="57"/>
      <c r="J281" s="60" t="s">
        <v>223</v>
      </c>
      <c r="K281" s="75"/>
      <c r="L281" s="76">
        <v>1</v>
      </c>
    </row>
    <row r="282" spans="1:12">
      <c r="A282" s="44" t="s">
        <v>175</v>
      </c>
      <c r="B282" s="61" t="s">
        <v>173</v>
      </c>
      <c r="C282" s="46" t="s">
        <v>12</v>
      </c>
      <c r="D282" s="47">
        <v>4000</v>
      </c>
      <c r="E282" s="47">
        <v>29</v>
      </c>
      <c r="F282" s="46">
        <v>31</v>
      </c>
      <c r="G282" s="46">
        <v>0</v>
      </c>
      <c r="H282" s="46">
        <v>0</v>
      </c>
      <c r="I282" s="48">
        <f t="shared" ref="I282:I288" si="392">SUM(F282-E282)*D282</f>
        <v>8000</v>
      </c>
      <c r="J282" s="49">
        <v>0</v>
      </c>
      <c r="K282" s="49">
        <v>0</v>
      </c>
      <c r="L282" s="48">
        <f>SUM(I282:K282)</f>
        <v>8000</v>
      </c>
    </row>
    <row r="283" spans="1:12">
      <c r="A283" s="44" t="s">
        <v>176</v>
      </c>
      <c r="B283" s="61" t="s">
        <v>168</v>
      </c>
      <c r="C283" s="46" t="s">
        <v>12</v>
      </c>
      <c r="D283" s="47">
        <v>4000</v>
      </c>
      <c r="E283" s="47">
        <v>12</v>
      </c>
      <c r="F283" s="46">
        <v>14</v>
      </c>
      <c r="G283" s="46">
        <v>0</v>
      </c>
      <c r="H283" s="46">
        <v>0</v>
      </c>
      <c r="I283" s="48">
        <f t="shared" si="392"/>
        <v>8000</v>
      </c>
      <c r="J283" s="49">
        <v>0</v>
      </c>
      <c r="K283" s="49">
        <v>0</v>
      </c>
      <c r="L283" s="48">
        <v>8000</v>
      </c>
    </row>
    <row r="284" spans="1:12">
      <c r="A284" s="44" t="s">
        <v>177</v>
      </c>
      <c r="B284" s="61" t="s">
        <v>169</v>
      </c>
      <c r="C284" s="46" t="s">
        <v>12</v>
      </c>
      <c r="D284" s="47">
        <v>4000</v>
      </c>
      <c r="E284" s="47">
        <v>28</v>
      </c>
      <c r="F284" s="46">
        <v>30</v>
      </c>
      <c r="G284" s="46">
        <v>32</v>
      </c>
      <c r="H284" s="46">
        <v>0</v>
      </c>
      <c r="I284" s="48">
        <f t="shared" si="392"/>
        <v>8000</v>
      </c>
      <c r="J284" s="49">
        <v>8000</v>
      </c>
      <c r="K284" s="49">
        <v>0</v>
      </c>
      <c r="L284" s="48">
        <v>16000</v>
      </c>
    </row>
    <row r="285" spans="1:12">
      <c r="A285" s="44" t="s">
        <v>177</v>
      </c>
      <c r="B285" s="61" t="s">
        <v>170</v>
      </c>
      <c r="C285" s="46" t="s">
        <v>12</v>
      </c>
      <c r="D285" s="47">
        <v>4000</v>
      </c>
      <c r="E285" s="47">
        <v>17</v>
      </c>
      <c r="F285" s="46">
        <v>19</v>
      </c>
      <c r="G285" s="46">
        <v>21</v>
      </c>
      <c r="H285" s="46">
        <v>0</v>
      </c>
      <c r="I285" s="48">
        <f t="shared" si="392"/>
        <v>8000</v>
      </c>
      <c r="J285" s="49">
        <v>8000</v>
      </c>
      <c r="K285" s="49">
        <v>0</v>
      </c>
      <c r="L285" s="48">
        <v>16000</v>
      </c>
    </row>
    <row r="286" spans="1:12">
      <c r="A286" s="55">
        <v>43511</v>
      </c>
      <c r="B286" s="58" t="s">
        <v>151</v>
      </c>
      <c r="C286" s="62" t="s">
        <v>12</v>
      </c>
      <c r="D286" s="63">
        <v>22500</v>
      </c>
      <c r="E286" s="46">
        <v>0.7</v>
      </c>
      <c r="F286" s="46">
        <v>0.95</v>
      </c>
      <c r="G286" s="46">
        <v>0</v>
      </c>
      <c r="H286" s="62">
        <v>0</v>
      </c>
      <c r="I286" s="48">
        <f t="shared" si="392"/>
        <v>5625</v>
      </c>
      <c r="J286" s="64">
        <v>0</v>
      </c>
      <c r="K286" s="49">
        <v>0</v>
      </c>
      <c r="L286" s="77">
        <f>SUM(I286:J286)</f>
        <v>5625</v>
      </c>
    </row>
    <row r="287" spans="1:12">
      <c r="A287" s="55">
        <v>43508</v>
      </c>
      <c r="B287" s="58" t="s">
        <v>149</v>
      </c>
      <c r="C287" s="62" t="s">
        <v>12</v>
      </c>
      <c r="D287" s="63">
        <v>22500</v>
      </c>
      <c r="E287" s="46">
        <v>1.9</v>
      </c>
      <c r="F287" s="46">
        <v>2.2999999999999998</v>
      </c>
      <c r="G287" s="46">
        <v>0</v>
      </c>
      <c r="H287" s="62">
        <v>0</v>
      </c>
      <c r="I287" s="48">
        <f t="shared" si="392"/>
        <v>8999.9999999999982</v>
      </c>
      <c r="J287" s="64">
        <v>0</v>
      </c>
      <c r="K287" s="49">
        <v>0</v>
      </c>
      <c r="L287" s="77">
        <f>SUM(I287:J287)</f>
        <v>8999.9999999999982</v>
      </c>
    </row>
    <row r="288" spans="1:12">
      <c r="A288" s="55">
        <v>43507</v>
      </c>
      <c r="B288" s="58" t="s">
        <v>150</v>
      </c>
      <c r="C288" s="62" t="s">
        <v>12</v>
      </c>
      <c r="D288" s="63">
        <v>15000</v>
      </c>
      <c r="E288" s="46">
        <v>5.05</v>
      </c>
      <c r="F288" s="46">
        <v>5.8</v>
      </c>
      <c r="G288" s="46">
        <v>0</v>
      </c>
      <c r="H288" s="62">
        <v>0</v>
      </c>
      <c r="I288" s="48">
        <f t="shared" si="392"/>
        <v>11250</v>
      </c>
      <c r="J288" s="64">
        <v>0</v>
      </c>
      <c r="K288" s="49">
        <v>0</v>
      </c>
      <c r="L288" s="77">
        <f>SUM(I288:J288)</f>
        <v>11250</v>
      </c>
    </row>
    <row r="289" spans="1:12">
      <c r="A289" s="57"/>
      <c r="B289" s="57"/>
      <c r="C289" s="57"/>
      <c r="D289" s="57"/>
      <c r="E289" s="57"/>
      <c r="F289" s="57"/>
      <c r="G289" s="57"/>
      <c r="H289" s="57"/>
      <c r="I289" s="57"/>
      <c r="J289" s="57"/>
      <c r="K289" s="57"/>
      <c r="L289" s="57"/>
    </row>
    <row r="290" spans="1:12">
      <c r="A290" s="50"/>
      <c r="B290" s="50"/>
      <c r="C290" s="50"/>
      <c r="D290" s="50"/>
      <c r="E290" s="50"/>
      <c r="F290" s="50"/>
      <c r="G290" s="50"/>
      <c r="H290" s="51" t="s">
        <v>178</v>
      </c>
      <c r="I290" s="52">
        <f>SUM(I282:I288)</f>
        <v>57875</v>
      </c>
      <c r="J290" s="53"/>
      <c r="K290" s="51" t="s">
        <v>80</v>
      </c>
      <c r="L290" s="52">
        <f>SUM(L282:L288)</f>
        <v>73875</v>
      </c>
    </row>
    <row r="291" spans="1:12">
      <c r="A291" s="57"/>
      <c r="B291" s="57"/>
      <c r="C291" s="57"/>
      <c r="D291" s="57"/>
      <c r="E291" s="57"/>
      <c r="F291" s="57"/>
      <c r="G291" s="57"/>
      <c r="H291" s="57"/>
      <c r="I291" s="57"/>
      <c r="J291" s="57"/>
      <c r="K291" s="57"/>
      <c r="L291" s="57"/>
    </row>
    <row r="292" spans="1:12">
      <c r="A292" s="78"/>
      <c r="B292" s="78"/>
      <c r="C292" s="78"/>
      <c r="D292" s="78"/>
      <c r="E292" s="59">
        <v>43466</v>
      </c>
      <c r="F292" s="78"/>
      <c r="G292" s="78"/>
      <c r="H292" s="78"/>
      <c r="I292" s="78"/>
      <c r="J292" s="78"/>
      <c r="K292" s="78"/>
      <c r="L292" s="78"/>
    </row>
    <row r="293" spans="1:12">
      <c r="A293" s="57"/>
      <c r="B293" s="57"/>
      <c r="C293" s="57"/>
      <c r="D293" s="57"/>
      <c r="E293" s="57"/>
      <c r="F293" s="57"/>
      <c r="G293" s="57"/>
      <c r="H293" s="57"/>
      <c r="I293" s="57"/>
      <c r="J293" s="60" t="s">
        <v>223</v>
      </c>
      <c r="K293" s="75"/>
      <c r="L293" s="76">
        <v>0.91</v>
      </c>
    </row>
    <row r="294" spans="1:12">
      <c r="A294" s="57"/>
      <c r="B294" s="57"/>
      <c r="C294" s="57"/>
      <c r="D294" s="57"/>
      <c r="E294" s="57"/>
      <c r="F294" s="57"/>
      <c r="G294" s="57"/>
      <c r="H294" s="57"/>
      <c r="I294" s="57"/>
      <c r="J294" s="57"/>
      <c r="K294" s="57"/>
      <c r="L294" s="57"/>
    </row>
    <row r="295" spans="1:12">
      <c r="A295" s="65">
        <v>43496</v>
      </c>
      <c r="B295" s="66" t="s">
        <v>152</v>
      </c>
      <c r="C295" s="67">
        <v>7500</v>
      </c>
      <c r="D295" s="66" t="s">
        <v>12</v>
      </c>
      <c r="E295" s="68">
        <v>13</v>
      </c>
      <c r="F295" s="68">
        <v>15</v>
      </c>
      <c r="G295" s="68"/>
      <c r="H295" s="79">
        <f t="shared" ref="H295:H307" si="393">(IF(D295="SHORT",E295-F295,IF(D295="LONG",F295-E295)))*C295</f>
        <v>15000</v>
      </c>
      <c r="I295" s="69"/>
      <c r="J295" s="80">
        <f t="shared" ref="J295:J307" si="394">(H295+I295)/C295</f>
        <v>2</v>
      </c>
      <c r="K295" s="81">
        <f t="shared" ref="K295:K307" si="395">SUM(H295:I295)</f>
        <v>15000</v>
      </c>
      <c r="L295" s="57"/>
    </row>
    <row r="296" spans="1:12">
      <c r="A296" s="65">
        <v>43489</v>
      </c>
      <c r="B296" s="66" t="s">
        <v>148</v>
      </c>
      <c r="C296" s="67">
        <v>7500</v>
      </c>
      <c r="D296" s="66" t="s">
        <v>12</v>
      </c>
      <c r="E296" s="68">
        <v>5.05</v>
      </c>
      <c r="F296" s="68">
        <v>7.05</v>
      </c>
      <c r="G296" s="68"/>
      <c r="H296" s="79">
        <f t="shared" si="393"/>
        <v>15000</v>
      </c>
      <c r="I296" s="69"/>
      <c r="J296" s="80">
        <f t="shared" si="394"/>
        <v>2</v>
      </c>
      <c r="K296" s="81">
        <f t="shared" si="395"/>
        <v>15000</v>
      </c>
      <c r="L296" s="57"/>
    </row>
    <row r="297" spans="1:12">
      <c r="A297" s="65">
        <v>43484</v>
      </c>
      <c r="B297" s="66" t="s">
        <v>147</v>
      </c>
      <c r="C297" s="67">
        <v>1250</v>
      </c>
      <c r="D297" s="66" t="s">
        <v>12</v>
      </c>
      <c r="E297" s="68">
        <v>22.7</v>
      </c>
      <c r="F297" s="68">
        <v>28.7</v>
      </c>
      <c r="G297" s="68"/>
      <c r="H297" s="79">
        <f t="shared" si="393"/>
        <v>7500</v>
      </c>
      <c r="I297" s="69"/>
      <c r="J297" s="80">
        <f t="shared" si="394"/>
        <v>6</v>
      </c>
      <c r="K297" s="81">
        <f t="shared" si="395"/>
        <v>7500</v>
      </c>
      <c r="L297" s="57"/>
    </row>
    <row r="298" spans="1:12">
      <c r="A298" s="65">
        <v>43482</v>
      </c>
      <c r="B298" s="66" t="s">
        <v>146</v>
      </c>
      <c r="C298" s="67">
        <v>35000</v>
      </c>
      <c r="D298" s="66" t="s">
        <v>12</v>
      </c>
      <c r="E298" s="68">
        <v>1.2</v>
      </c>
      <c r="F298" s="68">
        <v>1.6</v>
      </c>
      <c r="G298" s="68"/>
      <c r="H298" s="79">
        <f t="shared" si="393"/>
        <v>14000.000000000005</v>
      </c>
      <c r="I298" s="69"/>
      <c r="J298" s="80">
        <f t="shared" si="394"/>
        <v>0.40000000000000013</v>
      </c>
      <c r="K298" s="81">
        <f t="shared" si="395"/>
        <v>14000.000000000005</v>
      </c>
      <c r="L298" s="57"/>
    </row>
    <row r="299" spans="1:12">
      <c r="A299" s="65">
        <v>43481</v>
      </c>
      <c r="B299" s="66" t="s">
        <v>145</v>
      </c>
      <c r="C299" s="67">
        <v>65000</v>
      </c>
      <c r="D299" s="66" t="s">
        <v>12</v>
      </c>
      <c r="E299" s="68">
        <v>1.1499999999999999</v>
      </c>
      <c r="F299" s="68">
        <v>1.65</v>
      </c>
      <c r="G299" s="68"/>
      <c r="H299" s="79">
        <f t="shared" si="393"/>
        <v>32500</v>
      </c>
      <c r="I299" s="69"/>
      <c r="J299" s="80">
        <f t="shared" si="394"/>
        <v>0.5</v>
      </c>
      <c r="K299" s="81">
        <f t="shared" si="395"/>
        <v>32500</v>
      </c>
      <c r="L299" s="57"/>
    </row>
    <row r="300" spans="1:12">
      <c r="A300" s="65">
        <v>43480</v>
      </c>
      <c r="B300" s="66" t="s">
        <v>144</v>
      </c>
      <c r="C300" s="67">
        <v>35000</v>
      </c>
      <c r="D300" s="66" t="s">
        <v>12</v>
      </c>
      <c r="E300" s="68">
        <v>2</v>
      </c>
      <c r="F300" s="68">
        <v>2.1</v>
      </c>
      <c r="G300" s="68"/>
      <c r="H300" s="79">
        <f t="shared" si="393"/>
        <v>3500.0000000000032</v>
      </c>
      <c r="I300" s="69"/>
      <c r="J300" s="80">
        <f t="shared" si="394"/>
        <v>0.10000000000000009</v>
      </c>
      <c r="K300" s="81">
        <f t="shared" si="395"/>
        <v>3500.0000000000032</v>
      </c>
      <c r="L300" s="57"/>
    </row>
    <row r="301" spans="1:12">
      <c r="A301" s="65">
        <v>43476</v>
      </c>
      <c r="B301" s="66" t="s">
        <v>143</v>
      </c>
      <c r="C301" s="67">
        <v>2500</v>
      </c>
      <c r="D301" s="66" t="s">
        <v>12</v>
      </c>
      <c r="E301" s="68">
        <v>35.85</v>
      </c>
      <c r="F301" s="68">
        <v>41.85</v>
      </c>
      <c r="G301" s="68"/>
      <c r="H301" s="79">
        <f t="shared" si="393"/>
        <v>15000</v>
      </c>
      <c r="I301" s="69"/>
      <c r="J301" s="80">
        <f t="shared" si="394"/>
        <v>6</v>
      </c>
      <c r="K301" s="81">
        <f t="shared" si="395"/>
        <v>15000</v>
      </c>
      <c r="L301" s="57"/>
    </row>
    <row r="302" spans="1:12">
      <c r="A302" s="65">
        <v>43475</v>
      </c>
      <c r="B302" s="66" t="s">
        <v>142</v>
      </c>
      <c r="C302" s="67">
        <v>6000</v>
      </c>
      <c r="D302" s="66" t="s">
        <v>12</v>
      </c>
      <c r="E302" s="68">
        <v>10.85</v>
      </c>
      <c r="F302" s="68">
        <v>9.1</v>
      </c>
      <c r="G302" s="68"/>
      <c r="H302" s="79">
        <f t="shared" si="393"/>
        <v>-10500</v>
      </c>
      <c r="I302" s="69"/>
      <c r="J302" s="80">
        <f t="shared" si="394"/>
        <v>-1.75</v>
      </c>
      <c r="K302" s="81">
        <f t="shared" si="395"/>
        <v>-10500</v>
      </c>
      <c r="L302" s="57"/>
    </row>
    <row r="303" spans="1:12">
      <c r="A303" s="65">
        <v>43472</v>
      </c>
      <c r="B303" s="66" t="s">
        <v>141</v>
      </c>
      <c r="C303" s="67">
        <v>35000</v>
      </c>
      <c r="D303" s="66" t="s">
        <v>12</v>
      </c>
      <c r="E303" s="68">
        <v>1.2</v>
      </c>
      <c r="F303" s="68">
        <v>1.6</v>
      </c>
      <c r="G303" s="68"/>
      <c r="H303" s="79">
        <f t="shared" si="393"/>
        <v>14000.000000000005</v>
      </c>
      <c r="I303" s="69"/>
      <c r="J303" s="80">
        <f t="shared" si="394"/>
        <v>0.40000000000000013</v>
      </c>
      <c r="K303" s="81">
        <f t="shared" si="395"/>
        <v>14000.000000000005</v>
      </c>
      <c r="L303" s="57"/>
    </row>
    <row r="304" spans="1:12">
      <c r="A304" s="65">
        <v>43469</v>
      </c>
      <c r="B304" s="66" t="s">
        <v>140</v>
      </c>
      <c r="C304" s="67">
        <v>10000</v>
      </c>
      <c r="D304" s="66" t="s">
        <v>12</v>
      </c>
      <c r="E304" s="68">
        <v>2.2999999999999998</v>
      </c>
      <c r="F304" s="68">
        <v>2.8</v>
      </c>
      <c r="G304" s="68"/>
      <c r="H304" s="79">
        <f t="shared" si="393"/>
        <v>5000</v>
      </c>
      <c r="I304" s="69"/>
      <c r="J304" s="80">
        <f t="shared" si="394"/>
        <v>0.5</v>
      </c>
      <c r="K304" s="81">
        <f t="shared" si="395"/>
        <v>5000</v>
      </c>
      <c r="L304" s="57"/>
    </row>
    <row r="305" spans="1:12">
      <c r="A305" s="65">
        <v>43468</v>
      </c>
      <c r="B305" s="66" t="s">
        <v>139</v>
      </c>
      <c r="C305" s="67">
        <v>13750</v>
      </c>
      <c r="D305" s="66" t="s">
        <v>12</v>
      </c>
      <c r="E305" s="68">
        <v>4.7</v>
      </c>
      <c r="F305" s="68">
        <v>6.2</v>
      </c>
      <c r="G305" s="68"/>
      <c r="H305" s="79">
        <f t="shared" si="393"/>
        <v>20625</v>
      </c>
      <c r="I305" s="69"/>
      <c r="J305" s="80">
        <f t="shared" si="394"/>
        <v>1.5</v>
      </c>
      <c r="K305" s="81">
        <f t="shared" si="395"/>
        <v>20625</v>
      </c>
      <c r="L305" s="57"/>
    </row>
    <row r="306" spans="1:12">
      <c r="A306" s="65">
        <v>43467</v>
      </c>
      <c r="B306" s="66" t="s">
        <v>139</v>
      </c>
      <c r="C306" s="67">
        <v>13750</v>
      </c>
      <c r="D306" s="66" t="s">
        <v>12</v>
      </c>
      <c r="E306" s="68">
        <v>5.5</v>
      </c>
      <c r="F306" s="68">
        <v>5.75</v>
      </c>
      <c r="G306" s="68"/>
      <c r="H306" s="79">
        <f t="shared" si="393"/>
        <v>3437.5</v>
      </c>
      <c r="I306" s="69"/>
      <c r="J306" s="80">
        <f t="shared" si="394"/>
        <v>0.25</v>
      </c>
      <c r="K306" s="81">
        <f t="shared" si="395"/>
        <v>3437.5</v>
      </c>
      <c r="L306" s="57"/>
    </row>
    <row r="307" spans="1:12">
      <c r="A307" s="65">
        <v>43466</v>
      </c>
      <c r="B307" s="66" t="s">
        <v>138</v>
      </c>
      <c r="C307" s="67">
        <v>4800</v>
      </c>
      <c r="D307" s="66" t="s">
        <v>12</v>
      </c>
      <c r="E307" s="68">
        <v>10.45</v>
      </c>
      <c r="F307" s="68">
        <v>11.2</v>
      </c>
      <c r="G307" s="68"/>
      <c r="H307" s="79">
        <f t="shared" si="393"/>
        <v>3600</v>
      </c>
      <c r="I307" s="69"/>
      <c r="J307" s="80">
        <f t="shared" si="394"/>
        <v>0.75</v>
      </c>
      <c r="K307" s="81">
        <f t="shared" si="395"/>
        <v>3600</v>
      </c>
      <c r="L307" s="57"/>
    </row>
    <row r="308" spans="1:12">
      <c r="A308" s="70"/>
      <c r="B308" s="71"/>
      <c r="C308" s="71"/>
      <c r="D308" s="71"/>
      <c r="E308" s="71"/>
      <c r="F308" s="82" t="s">
        <v>80</v>
      </c>
      <c r="G308" s="83"/>
      <c r="H308" s="83"/>
      <c r="I308" s="84"/>
      <c r="J308" s="85">
        <f>SUM(K295:K307)</f>
        <v>138662.5</v>
      </c>
      <c r="K308" s="86"/>
      <c r="L308" s="57"/>
    </row>
  </sheetData>
  <mergeCells count="11">
    <mergeCell ref="F308:I308"/>
    <mergeCell ref="J308:K308"/>
    <mergeCell ref="A5:L5"/>
    <mergeCell ref="A1:L2"/>
    <mergeCell ref="A3:A4"/>
    <mergeCell ref="B3:B4"/>
    <mergeCell ref="C3:C4"/>
    <mergeCell ref="D3:D4"/>
    <mergeCell ref="E3:E4"/>
    <mergeCell ref="F3:H3"/>
    <mergeCell ref="I3:K3"/>
  </mergeCells>
  <conditionalFormatting sqref="L3:L4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2"/>
  <sheetViews>
    <sheetView workbookViewId="0">
      <selection activeCell="B17" sqref="B17"/>
    </sheetView>
  </sheetViews>
  <sheetFormatPr defaultRowHeight="15"/>
  <cols>
    <col min="1" max="1" width="15.42578125" customWidth="1"/>
    <col min="2" max="2" width="28" customWidth="1"/>
    <col min="3" max="7" width="11.7109375" customWidth="1"/>
    <col min="8" max="9" width="14.85546875" customWidth="1"/>
    <col min="10" max="11" width="13.7109375" customWidth="1"/>
  </cols>
  <sheetData>
    <row r="1" spans="1:11" ht="15" customHeight="1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1" ht="33.75" customHeigh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1" ht="31.5" customHeight="1">
      <c r="A3" s="100" t="s">
        <v>90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</row>
    <row r="4" spans="1:11" ht="26.25">
      <c r="A4" s="101" t="s">
        <v>0</v>
      </c>
      <c r="B4" s="101"/>
      <c r="C4" s="102" t="s">
        <v>89</v>
      </c>
      <c r="D4" s="102"/>
      <c r="E4" s="103"/>
      <c r="F4" s="103"/>
      <c r="G4" s="103"/>
      <c r="H4" s="104"/>
      <c r="I4" s="104"/>
      <c r="J4" s="1"/>
      <c r="K4" s="1"/>
    </row>
    <row r="5" spans="1:11" ht="15.75">
      <c r="A5" s="2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97" t="s">
        <v>8</v>
      </c>
      <c r="I5" s="98"/>
      <c r="J5" s="4" t="s">
        <v>9</v>
      </c>
      <c r="K5" s="3" t="s">
        <v>10</v>
      </c>
    </row>
    <row r="6" spans="1:11" s="13" customFormat="1" ht="18" customHeight="1">
      <c r="A6" s="5">
        <v>43465</v>
      </c>
      <c r="B6" s="6" t="s">
        <v>135</v>
      </c>
      <c r="C6" s="7">
        <v>17500</v>
      </c>
      <c r="D6" s="24" t="s">
        <v>12</v>
      </c>
      <c r="E6" s="8">
        <v>1.35</v>
      </c>
      <c r="F6" s="8">
        <v>1.8</v>
      </c>
      <c r="G6" s="8"/>
      <c r="H6" s="9">
        <f t="shared" ref="H6:H7" si="0">(IF(D6="SHORT",E6-F6,IF(D6="LONG",F6-E6)))*C6</f>
        <v>7874.9999999999991</v>
      </c>
      <c r="I6" s="10"/>
      <c r="J6" s="11">
        <f t="shared" ref="J6:J7" si="1">(H6+I6)/C6</f>
        <v>0.44999999999999996</v>
      </c>
      <c r="K6" s="12">
        <f>SUM(H6:I6)</f>
        <v>7874.9999999999991</v>
      </c>
    </row>
    <row r="7" spans="1:11" s="22" customFormat="1" ht="18" customHeight="1">
      <c r="A7" s="14">
        <v>43462</v>
      </c>
      <c r="B7" s="15" t="s">
        <v>136</v>
      </c>
      <c r="C7" s="16">
        <v>4000</v>
      </c>
      <c r="D7" s="15" t="s">
        <v>12</v>
      </c>
      <c r="E7" s="17">
        <v>43.4</v>
      </c>
      <c r="F7" s="17">
        <v>47.4</v>
      </c>
      <c r="G7" s="17">
        <v>52.4</v>
      </c>
      <c r="H7" s="18">
        <f t="shared" si="0"/>
        <v>16000</v>
      </c>
      <c r="I7" s="19">
        <f>(IF(D7="SHORT",IF(H7="",0,F7-G7),IF(H7="",0,G7-F7)))*C7</f>
        <v>20000</v>
      </c>
      <c r="J7" s="20">
        <f t="shared" si="1"/>
        <v>9</v>
      </c>
      <c r="K7" s="21">
        <f t="shared" ref="K7" si="2">SUM(H7:I7)</f>
        <v>36000</v>
      </c>
    </row>
    <row r="8" spans="1:11" s="13" customFormat="1" ht="18" customHeight="1">
      <c r="A8" s="5">
        <v>43460</v>
      </c>
      <c r="B8" s="6" t="s">
        <v>134</v>
      </c>
      <c r="C8" s="7">
        <v>10000</v>
      </c>
      <c r="D8" s="24" t="s">
        <v>12</v>
      </c>
      <c r="E8" s="8">
        <v>12.65</v>
      </c>
      <c r="F8" s="8">
        <v>14.8</v>
      </c>
      <c r="G8" s="8"/>
      <c r="H8" s="9">
        <f t="shared" ref="H8:H9" si="3">(IF(D8="SHORT",E8-F8,IF(D8="LONG",F8-E8)))*C8</f>
        <v>21500.000000000004</v>
      </c>
      <c r="I8" s="10"/>
      <c r="J8" s="11">
        <f t="shared" ref="J8:J9" si="4">(H8+I8)/C8</f>
        <v>2.1500000000000004</v>
      </c>
      <c r="K8" s="12">
        <f t="shared" ref="K8:K9" si="5">SUM(H8:I8)</f>
        <v>21500.000000000004</v>
      </c>
    </row>
    <row r="9" spans="1:11" s="13" customFormat="1" ht="18" customHeight="1">
      <c r="A9" s="5">
        <v>43460</v>
      </c>
      <c r="B9" s="6" t="s">
        <v>127</v>
      </c>
      <c r="C9" s="7">
        <v>5000</v>
      </c>
      <c r="D9" s="24" t="s">
        <v>12</v>
      </c>
      <c r="E9" s="8">
        <v>15</v>
      </c>
      <c r="F9" s="8">
        <v>17.5</v>
      </c>
      <c r="G9" s="8"/>
      <c r="H9" s="9">
        <f t="shared" si="3"/>
        <v>12500</v>
      </c>
      <c r="I9" s="10"/>
      <c r="J9" s="11">
        <f t="shared" si="4"/>
        <v>2.5</v>
      </c>
      <c r="K9" s="12">
        <f t="shared" si="5"/>
        <v>12500</v>
      </c>
    </row>
    <row r="10" spans="1:11" s="13" customFormat="1" ht="18" customHeight="1">
      <c r="A10" s="5">
        <v>43455</v>
      </c>
      <c r="B10" s="6" t="s">
        <v>133</v>
      </c>
      <c r="C10" s="7">
        <v>8000</v>
      </c>
      <c r="D10" s="24" t="s">
        <v>12</v>
      </c>
      <c r="E10" s="8">
        <v>4.5</v>
      </c>
      <c r="F10" s="8">
        <v>5.9</v>
      </c>
      <c r="G10" s="8"/>
      <c r="H10" s="9">
        <f t="shared" ref="H10" si="6">(IF(D10="SHORT",E10-F10,IF(D10="LONG",F10-E10)))*C10</f>
        <v>11200.000000000004</v>
      </c>
      <c r="I10" s="10"/>
      <c r="J10" s="11">
        <f t="shared" ref="J10" si="7">(H10+I10)/C10</f>
        <v>1.4000000000000004</v>
      </c>
      <c r="K10" s="12">
        <f t="shared" ref="K10" si="8">SUM(H10:I10)</f>
        <v>11200.000000000004</v>
      </c>
    </row>
    <row r="11" spans="1:11" s="13" customFormat="1" ht="18" customHeight="1">
      <c r="A11" s="5">
        <v>43454</v>
      </c>
      <c r="B11" s="6" t="s">
        <v>13</v>
      </c>
      <c r="C11" s="7">
        <v>1000</v>
      </c>
      <c r="D11" s="24" t="s">
        <v>12</v>
      </c>
      <c r="E11" s="8">
        <v>14</v>
      </c>
      <c r="F11" s="8">
        <v>26</v>
      </c>
      <c r="G11" s="8"/>
      <c r="H11" s="9">
        <f t="shared" ref="H11" si="9">(IF(D11="SHORT",E11-F11,IF(D11="LONG",F11-E11)))*C11</f>
        <v>12000</v>
      </c>
      <c r="I11" s="10"/>
      <c r="J11" s="11">
        <f t="shared" ref="J11" si="10">(H11+I11)/C11</f>
        <v>12</v>
      </c>
      <c r="K11" s="12">
        <f t="shared" ref="K11" si="11">SUM(H11:I11)</f>
        <v>12000</v>
      </c>
    </row>
    <row r="12" spans="1:11" s="13" customFormat="1" ht="18" customHeight="1">
      <c r="A12" s="5">
        <v>43446</v>
      </c>
      <c r="B12" s="24" t="s">
        <v>132</v>
      </c>
      <c r="C12" s="7">
        <v>5000</v>
      </c>
      <c r="D12" s="24" t="s">
        <v>12</v>
      </c>
      <c r="E12" s="8">
        <v>13.9</v>
      </c>
      <c r="F12" s="8">
        <v>15.2</v>
      </c>
      <c r="G12" s="8"/>
      <c r="H12" s="9">
        <f t="shared" ref="H12" si="12">(IF(D12="SHORT",E12-F12,IF(D12="LONG",F12-E12)))*C12</f>
        <v>6499.9999999999945</v>
      </c>
      <c r="I12" s="10"/>
      <c r="J12" s="11">
        <f t="shared" ref="J12" si="13">(H12+I12)/C12</f>
        <v>1.2999999999999989</v>
      </c>
      <c r="K12" s="12">
        <f t="shared" ref="K12" si="14">SUM(H12:I12)</f>
        <v>6499.9999999999945</v>
      </c>
    </row>
    <row r="13" spans="1:11" s="22" customFormat="1" ht="18" customHeight="1">
      <c r="A13" s="14">
        <v>43445</v>
      </c>
      <c r="B13" s="15" t="s">
        <v>131</v>
      </c>
      <c r="C13" s="16">
        <v>30000</v>
      </c>
      <c r="D13" s="15" t="s">
        <v>12</v>
      </c>
      <c r="E13" s="17">
        <v>2.8</v>
      </c>
      <c r="F13" s="17">
        <v>3.3</v>
      </c>
      <c r="G13" s="17">
        <v>4</v>
      </c>
      <c r="H13" s="18">
        <f t="shared" ref="H13" si="15">(IF(D13="SHORT",E13-F13,IF(D13="LONG",F13-E13)))*C13</f>
        <v>15000</v>
      </c>
      <c r="I13" s="19">
        <f>(IF(D13="SHORT",IF(H13="",0,F13-G13),IF(H13="",0,G13-F13)))*C13</f>
        <v>21000.000000000004</v>
      </c>
      <c r="J13" s="20">
        <f t="shared" ref="J13" si="16">(H13+I13)/C13</f>
        <v>1.2</v>
      </c>
      <c r="K13" s="21">
        <f t="shared" ref="K13" si="17">SUM(H13:I13)</f>
        <v>36000</v>
      </c>
    </row>
    <row r="14" spans="1:11" s="13" customFormat="1" ht="18" customHeight="1">
      <c r="A14" s="5">
        <v>43439</v>
      </c>
      <c r="B14" s="6" t="s">
        <v>130</v>
      </c>
      <c r="C14" s="7">
        <v>2500</v>
      </c>
      <c r="D14" s="6" t="s">
        <v>12</v>
      </c>
      <c r="E14" s="8">
        <v>14.75</v>
      </c>
      <c r="F14" s="8">
        <v>20.75</v>
      </c>
      <c r="G14" s="8"/>
      <c r="H14" s="9">
        <f t="shared" ref="H14:H15" si="18">(IF(D14="SHORT",E14-F14,IF(D14="LONG",F14-E14)))*C14</f>
        <v>15000</v>
      </c>
      <c r="I14" s="10"/>
      <c r="J14" s="11">
        <f t="shared" ref="J14:J15" si="19">(H14+I14)/C14</f>
        <v>6</v>
      </c>
      <c r="K14" s="12">
        <f t="shared" ref="K14:K15" si="20">SUM(H14:I14)</f>
        <v>15000</v>
      </c>
    </row>
    <row r="15" spans="1:11" s="13" customFormat="1" ht="18" customHeight="1">
      <c r="A15" s="5">
        <v>43439</v>
      </c>
      <c r="B15" s="6" t="s">
        <v>129</v>
      </c>
      <c r="C15" s="7">
        <v>9000</v>
      </c>
      <c r="D15" s="6" t="s">
        <v>12</v>
      </c>
      <c r="E15" s="8">
        <v>10.4</v>
      </c>
      <c r="F15" s="8">
        <v>12.65</v>
      </c>
      <c r="G15" s="8"/>
      <c r="H15" s="9">
        <f t="shared" si="18"/>
        <v>20250</v>
      </c>
      <c r="I15" s="10"/>
      <c r="J15" s="11">
        <f t="shared" si="19"/>
        <v>2.25</v>
      </c>
      <c r="K15" s="12">
        <f t="shared" si="20"/>
        <v>20250</v>
      </c>
    </row>
    <row r="16" spans="1:11" s="13" customFormat="1" ht="18" customHeight="1">
      <c r="A16" s="5">
        <v>43437</v>
      </c>
      <c r="B16" s="6" t="s">
        <v>127</v>
      </c>
      <c r="C16" s="7">
        <v>5000</v>
      </c>
      <c r="D16" s="6" t="s">
        <v>12</v>
      </c>
      <c r="E16" s="8">
        <v>19.149999999999999</v>
      </c>
      <c r="F16" s="8">
        <v>22.65</v>
      </c>
      <c r="G16" s="8"/>
      <c r="H16" s="9">
        <f t="shared" ref="H16" si="21">(IF(D16="SHORT",E16-F16,IF(D16="LONG",F16-E16)))*C16</f>
        <v>17500</v>
      </c>
      <c r="I16" s="10"/>
      <c r="J16" s="11">
        <f t="shared" ref="J16" si="22">(H16+I16)/C16</f>
        <v>3.5</v>
      </c>
      <c r="K16" s="12">
        <f t="shared" ref="K16" si="23">SUM(H16:I16)</f>
        <v>17500</v>
      </c>
    </row>
    <row r="17" spans="1:11" ht="21">
      <c r="A17" s="26"/>
      <c r="B17" s="27"/>
      <c r="C17" s="27"/>
      <c r="D17" s="27"/>
      <c r="E17" s="27"/>
      <c r="F17" s="92" t="s">
        <v>80</v>
      </c>
      <c r="G17" s="93"/>
      <c r="H17" s="93"/>
      <c r="I17" s="94"/>
      <c r="J17" s="95">
        <f>SUM(K6:K16)</f>
        <v>196325</v>
      </c>
      <c r="K17" s="96"/>
    </row>
    <row r="18" spans="1:11" s="13" customFormat="1" ht="18" customHeight="1">
      <c r="A18" s="5">
        <v>43434</v>
      </c>
      <c r="B18" s="6" t="s">
        <v>128</v>
      </c>
      <c r="C18" s="7">
        <v>6500</v>
      </c>
      <c r="D18" s="6" t="s">
        <v>12</v>
      </c>
      <c r="E18" s="8">
        <v>15.8</v>
      </c>
      <c r="F18" s="8">
        <v>18.3</v>
      </c>
      <c r="G18" s="8"/>
      <c r="H18" s="9">
        <f t="shared" ref="H18" si="24">(IF(D18="SHORT",E18-F18,IF(D18="LONG",F18-E18)))*C18</f>
        <v>16250</v>
      </c>
      <c r="I18" s="10"/>
      <c r="J18" s="11">
        <f t="shared" ref="J18" si="25">(H18+I18)/C18</f>
        <v>2.5</v>
      </c>
      <c r="K18" s="12">
        <f t="shared" ref="K18" si="26">SUM(H18:I18)</f>
        <v>16250</v>
      </c>
    </row>
    <row r="19" spans="1:11" s="13" customFormat="1" ht="18" customHeight="1">
      <c r="A19" s="5">
        <v>43431</v>
      </c>
      <c r="B19" s="6" t="s">
        <v>126</v>
      </c>
      <c r="C19" s="7">
        <v>14000</v>
      </c>
      <c r="D19" s="6" t="s">
        <v>12</v>
      </c>
      <c r="E19" s="8">
        <v>3.2</v>
      </c>
      <c r="F19" s="8">
        <v>3.35</v>
      </c>
      <c r="G19" s="8"/>
      <c r="H19" s="9">
        <f t="shared" ref="H19" si="27">(IF(D19="SHORT",E19-F19,IF(D19="LONG",F19-E19)))*C19</f>
        <v>2099.9999999999986</v>
      </c>
      <c r="I19" s="10"/>
      <c r="J19" s="11">
        <f t="shared" ref="J19" si="28">(H19+I19)/C19</f>
        <v>0.14999999999999991</v>
      </c>
      <c r="K19" s="12">
        <f t="shared" ref="K19" si="29">SUM(H19:I19)</f>
        <v>2099.9999999999986</v>
      </c>
    </row>
    <row r="20" spans="1:11" s="13" customFormat="1" ht="18" customHeight="1">
      <c r="A20" s="5">
        <v>43430</v>
      </c>
      <c r="B20" s="6" t="s">
        <v>125</v>
      </c>
      <c r="C20" s="7">
        <v>2000</v>
      </c>
      <c r="D20" s="6" t="s">
        <v>12</v>
      </c>
      <c r="E20" s="8">
        <v>12.5</v>
      </c>
      <c r="F20" s="8">
        <v>19.5</v>
      </c>
      <c r="G20" s="8"/>
      <c r="H20" s="9">
        <f t="shared" ref="H20" si="30">(IF(D20="SHORT",E20-F20,IF(D20="LONG",F20-E20)))*C20</f>
        <v>14000</v>
      </c>
      <c r="I20" s="10"/>
      <c r="J20" s="11">
        <f t="shared" ref="J20" si="31">(H20+I20)/C20</f>
        <v>7</v>
      </c>
      <c r="K20" s="12">
        <f t="shared" ref="K20" si="32">SUM(H20:I20)</f>
        <v>14000</v>
      </c>
    </row>
    <row r="21" spans="1:11" s="13" customFormat="1" ht="18" customHeight="1">
      <c r="A21" s="5">
        <v>43423</v>
      </c>
      <c r="B21" s="6" t="s">
        <v>124</v>
      </c>
      <c r="C21" s="7">
        <v>7875</v>
      </c>
      <c r="D21" s="6" t="s">
        <v>12</v>
      </c>
      <c r="E21" s="8">
        <v>4.0999999999999996</v>
      </c>
      <c r="F21" s="8">
        <v>5.8</v>
      </c>
      <c r="G21" s="8"/>
      <c r="H21" s="9">
        <f t="shared" ref="H21" si="33">(IF(D21="SHORT",E21-F21,IF(D21="LONG",F21-E21)))*C21</f>
        <v>13387.500000000002</v>
      </c>
      <c r="I21" s="10"/>
      <c r="J21" s="11">
        <f t="shared" ref="J21" si="34">(H21+I21)/C21</f>
        <v>1.7000000000000002</v>
      </c>
      <c r="K21" s="12">
        <f t="shared" ref="K21" si="35">SUM(H21:I21)</f>
        <v>13387.500000000002</v>
      </c>
    </row>
    <row r="22" spans="1:11" s="13" customFormat="1" ht="18" customHeight="1">
      <c r="A22" s="5">
        <v>43420</v>
      </c>
      <c r="B22" s="6" t="s">
        <v>123</v>
      </c>
      <c r="C22" s="7">
        <v>6000</v>
      </c>
      <c r="D22" s="6" t="s">
        <v>12</v>
      </c>
      <c r="E22" s="8">
        <v>9.4499999999999993</v>
      </c>
      <c r="F22" s="8">
        <v>12.3</v>
      </c>
      <c r="G22" s="8"/>
      <c r="H22" s="9">
        <f t="shared" ref="H22" si="36">(IF(D22="SHORT",E22-F22,IF(D22="LONG",F22-E22)))*C22</f>
        <v>17100.000000000007</v>
      </c>
      <c r="I22" s="10"/>
      <c r="J22" s="11">
        <f t="shared" ref="J22" si="37">(H22+I22)/C22</f>
        <v>2.8500000000000014</v>
      </c>
      <c r="K22" s="12">
        <f t="shared" ref="K22" si="38">SUM(H22:I22)</f>
        <v>17100.000000000007</v>
      </c>
    </row>
    <row r="23" spans="1:11" s="13" customFormat="1" ht="18" customHeight="1">
      <c r="A23" s="5">
        <v>43417</v>
      </c>
      <c r="B23" s="6" t="s">
        <v>121</v>
      </c>
      <c r="C23" s="7">
        <v>8750</v>
      </c>
      <c r="D23" s="6" t="s">
        <v>12</v>
      </c>
      <c r="E23" s="8">
        <v>5.25</v>
      </c>
      <c r="F23" s="8">
        <v>5.85</v>
      </c>
      <c r="G23" s="8"/>
      <c r="H23" s="9">
        <f t="shared" ref="H23" si="39">(IF(D23="SHORT",E23-F23,IF(D23="LONG",F23-E23)))*C23</f>
        <v>5249.9999999999973</v>
      </c>
      <c r="I23" s="10"/>
      <c r="J23" s="11">
        <f t="shared" ref="J23" si="40">(H23+I23)/C23</f>
        <v>0.59999999999999964</v>
      </c>
      <c r="K23" s="12">
        <f t="shared" ref="K23" si="41">SUM(H23:I23)</f>
        <v>5249.9999999999973</v>
      </c>
    </row>
    <row r="24" spans="1:11" s="13" customFormat="1" ht="18" customHeight="1">
      <c r="A24" s="5">
        <v>43416</v>
      </c>
      <c r="B24" s="6" t="s">
        <v>119</v>
      </c>
      <c r="C24" s="7">
        <v>5000</v>
      </c>
      <c r="D24" s="6" t="s">
        <v>12</v>
      </c>
      <c r="E24" s="8">
        <v>16.5</v>
      </c>
      <c r="F24" s="8">
        <v>19.5</v>
      </c>
      <c r="G24" s="8"/>
      <c r="H24" s="9">
        <f t="shared" ref="H24" si="42">(IF(D24="SHORT",E24-F24,IF(D24="LONG",F24-E24)))*C24</f>
        <v>15000</v>
      </c>
      <c r="I24" s="10"/>
      <c r="J24" s="11">
        <f t="shared" ref="J24" si="43">(H24+I24)/C24</f>
        <v>3</v>
      </c>
      <c r="K24" s="12">
        <f t="shared" ref="K24" si="44">SUM(H24:I24)</f>
        <v>15000</v>
      </c>
    </row>
    <row r="25" spans="1:11" s="13" customFormat="1" ht="18" customHeight="1">
      <c r="A25" s="5">
        <v>43409</v>
      </c>
      <c r="B25" s="6" t="s">
        <v>120</v>
      </c>
      <c r="C25" s="7">
        <v>5305</v>
      </c>
      <c r="D25" s="6" t="s">
        <v>12</v>
      </c>
      <c r="E25" s="8">
        <v>11</v>
      </c>
      <c r="F25" s="8">
        <v>11.25</v>
      </c>
      <c r="G25" s="8"/>
      <c r="H25" s="9">
        <f t="shared" ref="H25" si="45">(IF(D25="SHORT",E25-F25,IF(D25="LONG",F25-E25)))*C25</f>
        <v>1326.25</v>
      </c>
      <c r="I25" s="10"/>
      <c r="J25" s="11">
        <f t="shared" ref="J25" si="46">(H25+I25)/C25</f>
        <v>0.25</v>
      </c>
      <c r="K25" s="12">
        <f t="shared" ref="K25" si="47">SUM(H25:I25)</f>
        <v>1326.25</v>
      </c>
    </row>
    <row r="26" spans="1:11" ht="21">
      <c r="A26" s="26"/>
      <c r="B26" s="27"/>
      <c r="C26" s="27"/>
      <c r="D26" s="27"/>
      <c r="E26" s="27"/>
      <c r="F26" s="92" t="s">
        <v>80</v>
      </c>
      <c r="G26" s="93"/>
      <c r="H26" s="93"/>
      <c r="I26" s="94"/>
      <c r="J26" s="95">
        <f>SUM(K18:K25)</f>
        <v>84413.75</v>
      </c>
      <c r="K26" s="96"/>
    </row>
    <row r="27" spans="1:11" s="13" customFormat="1" ht="18" customHeight="1">
      <c r="A27" s="5">
        <v>43404</v>
      </c>
      <c r="B27" s="6" t="s">
        <v>118</v>
      </c>
      <c r="C27" s="7">
        <v>40000</v>
      </c>
      <c r="D27" s="6" t="s">
        <v>12</v>
      </c>
      <c r="E27" s="8">
        <v>0.6</v>
      </c>
      <c r="F27" s="8">
        <v>0.75</v>
      </c>
      <c r="G27" s="8"/>
      <c r="H27" s="9">
        <f t="shared" ref="H27" si="48">(IF(D27="SHORT",E27-F27,IF(D27="LONG",F27-E27)))*C27</f>
        <v>6000.0000000000009</v>
      </c>
      <c r="I27" s="10"/>
      <c r="J27" s="11">
        <f t="shared" ref="J27" si="49">(H27+I27)/C27</f>
        <v>0.15000000000000002</v>
      </c>
      <c r="K27" s="12">
        <f t="shared" ref="K27" si="50">SUM(H27:I27)</f>
        <v>6000.0000000000009</v>
      </c>
    </row>
    <row r="28" spans="1:11" s="13" customFormat="1" ht="18" customHeight="1">
      <c r="A28" s="5">
        <v>43403</v>
      </c>
      <c r="B28" s="6" t="s">
        <v>117</v>
      </c>
      <c r="C28" s="7">
        <v>13750</v>
      </c>
      <c r="D28" s="6" t="s">
        <v>12</v>
      </c>
      <c r="E28" s="8">
        <v>10.6</v>
      </c>
      <c r="F28" s="8">
        <v>12.1</v>
      </c>
      <c r="G28" s="8"/>
      <c r="H28" s="9">
        <f t="shared" ref="H28" si="51">(IF(D28="SHORT",E28-F28,IF(D28="LONG",F28-E28)))*C28</f>
        <v>20625</v>
      </c>
      <c r="I28" s="10"/>
      <c r="J28" s="11">
        <f t="shared" ref="J28" si="52">(H28+I28)/C28</f>
        <v>1.5</v>
      </c>
      <c r="K28" s="12">
        <f t="shared" ref="K28" si="53">SUM(H28:I28)</f>
        <v>20625</v>
      </c>
    </row>
    <row r="29" spans="1:11" s="13" customFormat="1" ht="18" customHeight="1">
      <c r="A29" s="5">
        <v>43402</v>
      </c>
      <c r="B29" s="6" t="s">
        <v>116</v>
      </c>
      <c r="C29" s="7">
        <v>20000</v>
      </c>
      <c r="D29" s="6" t="s">
        <v>12</v>
      </c>
      <c r="E29" s="8">
        <v>3.9</v>
      </c>
      <c r="F29" s="8">
        <v>5</v>
      </c>
      <c r="G29" s="8"/>
      <c r="H29" s="9">
        <f t="shared" ref="H29:H30" si="54">(IF(D29="SHORT",E29-F29,IF(D29="LONG",F29-E29)))*C29</f>
        <v>22000</v>
      </c>
      <c r="I29" s="10"/>
      <c r="J29" s="11">
        <f t="shared" ref="J29:J30" si="55">(H29+I29)/C29</f>
        <v>1.1000000000000001</v>
      </c>
      <c r="K29" s="12">
        <f t="shared" ref="K29:K30" si="56">SUM(H29:I29)</f>
        <v>22000</v>
      </c>
    </row>
    <row r="30" spans="1:11" s="13" customFormat="1" ht="18" customHeight="1">
      <c r="A30" s="5">
        <v>43399</v>
      </c>
      <c r="B30" s="6" t="s">
        <v>115</v>
      </c>
      <c r="C30" s="7">
        <v>40000</v>
      </c>
      <c r="D30" s="6" t="s">
        <v>12</v>
      </c>
      <c r="E30" s="8">
        <v>0.7</v>
      </c>
      <c r="F30" s="8">
        <v>0.95</v>
      </c>
      <c r="G30" s="8"/>
      <c r="H30" s="9">
        <f t="shared" si="54"/>
        <v>10000</v>
      </c>
      <c r="I30" s="10"/>
      <c r="J30" s="11">
        <f t="shared" si="55"/>
        <v>0.25</v>
      </c>
      <c r="K30" s="12">
        <f t="shared" si="56"/>
        <v>10000</v>
      </c>
    </row>
    <row r="31" spans="1:11" s="13" customFormat="1" ht="18" customHeight="1">
      <c r="A31" s="5">
        <v>43398</v>
      </c>
      <c r="B31" s="6" t="s">
        <v>114</v>
      </c>
      <c r="C31" s="7">
        <v>5500</v>
      </c>
      <c r="D31" s="6" t="s">
        <v>12</v>
      </c>
      <c r="E31" s="8">
        <v>18.850000000000001</v>
      </c>
      <c r="F31" s="8">
        <v>21.3</v>
      </c>
      <c r="G31" s="8"/>
      <c r="H31" s="9">
        <f t="shared" ref="H31" si="57">(IF(D31="SHORT",E31-F31,IF(D31="LONG",F31-E31)))*C31</f>
        <v>13474.999999999996</v>
      </c>
      <c r="I31" s="10"/>
      <c r="J31" s="11">
        <f t="shared" ref="J31" si="58">(H31+I31)/C31</f>
        <v>2.4499999999999993</v>
      </c>
      <c r="K31" s="12">
        <f t="shared" ref="K31" si="59">SUM(H31:I31)</f>
        <v>13474.999999999996</v>
      </c>
    </row>
    <row r="32" spans="1:11" s="13" customFormat="1" ht="18" customHeight="1">
      <c r="A32" s="5">
        <v>43397</v>
      </c>
      <c r="B32" s="6" t="s">
        <v>113</v>
      </c>
      <c r="C32" s="7">
        <v>20000</v>
      </c>
      <c r="D32" s="6" t="s">
        <v>12</v>
      </c>
      <c r="E32" s="8">
        <v>3.15</v>
      </c>
      <c r="F32" s="8">
        <v>4.1500000000000004</v>
      </c>
      <c r="G32" s="8"/>
      <c r="H32" s="9">
        <f t="shared" ref="H32" si="60">(IF(D32="SHORT",E32-F32,IF(D32="LONG",F32-E32)))*C32</f>
        <v>20000.000000000007</v>
      </c>
      <c r="I32" s="10"/>
      <c r="J32" s="11">
        <f t="shared" ref="J32" si="61">(H32+I32)/C32</f>
        <v>1.0000000000000004</v>
      </c>
      <c r="K32" s="12">
        <f t="shared" ref="K32" si="62">SUM(H32:I32)</f>
        <v>20000.000000000007</v>
      </c>
    </row>
    <row r="33" spans="1:11" s="13" customFormat="1" ht="18" customHeight="1">
      <c r="A33" s="5">
        <v>43395</v>
      </c>
      <c r="B33" s="6" t="s">
        <v>112</v>
      </c>
      <c r="C33" s="7">
        <v>40000</v>
      </c>
      <c r="D33" s="6" t="s">
        <v>12</v>
      </c>
      <c r="E33" s="8">
        <v>0.55000000000000004</v>
      </c>
      <c r="F33" s="8">
        <v>1</v>
      </c>
      <c r="G33" s="8"/>
      <c r="H33" s="9">
        <f t="shared" ref="H33" si="63">(IF(D33="SHORT",E33-F33,IF(D33="LONG",F33-E33)))*C33</f>
        <v>18000</v>
      </c>
      <c r="I33" s="10"/>
      <c r="J33" s="11">
        <f t="shared" ref="J33" si="64">(H33+I33)/C33</f>
        <v>0.45</v>
      </c>
      <c r="K33" s="12">
        <f t="shared" ref="K33" si="65">SUM(H33:I33)</f>
        <v>18000</v>
      </c>
    </row>
    <row r="34" spans="1:11" s="13" customFormat="1" ht="18" customHeight="1">
      <c r="A34" s="5">
        <v>43383</v>
      </c>
      <c r="B34" s="6" t="s">
        <v>110</v>
      </c>
      <c r="C34" s="7">
        <v>12000</v>
      </c>
      <c r="D34" s="6" t="s">
        <v>12</v>
      </c>
      <c r="E34" s="8">
        <v>5.0999999999999996</v>
      </c>
      <c r="F34" s="8">
        <v>5.7</v>
      </c>
      <c r="G34" s="8"/>
      <c r="H34" s="9">
        <f t="shared" ref="H34" si="66">(IF(D34="SHORT",E34-F34,IF(D34="LONG",F34-E34)))*C34</f>
        <v>7200.0000000000064</v>
      </c>
      <c r="I34" s="10"/>
      <c r="J34" s="11">
        <f t="shared" ref="J34" si="67">(H34+I34)/C34</f>
        <v>0.60000000000000053</v>
      </c>
      <c r="K34" s="12">
        <f t="shared" ref="K34" si="68">SUM(H34:I34)</f>
        <v>7200.0000000000064</v>
      </c>
    </row>
    <row r="35" spans="1:11" s="13" customFormat="1" ht="18" customHeight="1">
      <c r="A35" s="5">
        <v>43382</v>
      </c>
      <c r="B35" s="6" t="s">
        <v>111</v>
      </c>
      <c r="C35" s="7">
        <v>8750</v>
      </c>
      <c r="D35" s="6" t="s">
        <v>12</v>
      </c>
      <c r="E35" s="8">
        <v>14.1</v>
      </c>
      <c r="F35" s="8">
        <v>16.350000000000001</v>
      </c>
      <c r="G35" s="8"/>
      <c r="H35" s="9">
        <f t="shared" ref="H35" si="69">(IF(D35="SHORT",E35-F35,IF(D35="LONG",F35-E35)))*C35</f>
        <v>19687.500000000015</v>
      </c>
      <c r="I35" s="10"/>
      <c r="J35" s="11">
        <f t="shared" ref="J35" si="70">(H35+I35)/C35</f>
        <v>2.2500000000000018</v>
      </c>
      <c r="K35" s="12">
        <f t="shared" ref="K35" si="71">SUM(H35:I35)</f>
        <v>19687.500000000015</v>
      </c>
    </row>
    <row r="36" spans="1:11" s="13" customFormat="1" ht="18" customHeight="1">
      <c r="A36" s="5">
        <v>43378</v>
      </c>
      <c r="B36" s="6" t="s">
        <v>109</v>
      </c>
      <c r="C36" s="7">
        <v>7875</v>
      </c>
      <c r="D36" s="6" t="s">
        <v>12</v>
      </c>
      <c r="E36" s="8">
        <v>14</v>
      </c>
      <c r="F36" s="8">
        <v>16.75</v>
      </c>
      <c r="G36" s="8"/>
      <c r="H36" s="9">
        <f t="shared" ref="H36" si="72">(IF(D36="SHORT",E36-F36,IF(D36="LONG",F36-E36)))*C36</f>
        <v>21656.25</v>
      </c>
      <c r="I36" s="10"/>
      <c r="J36" s="11">
        <f t="shared" ref="J36" si="73">(H36+I36)/C36</f>
        <v>2.75</v>
      </c>
      <c r="K36" s="12">
        <f t="shared" ref="K36" si="74">SUM(H36:I36)</f>
        <v>21656.25</v>
      </c>
    </row>
    <row r="37" spans="1:11" s="13" customFormat="1" ht="18" customHeight="1">
      <c r="A37" s="5">
        <v>43377</v>
      </c>
      <c r="B37" s="6" t="s">
        <v>107</v>
      </c>
      <c r="C37" s="7">
        <v>60000</v>
      </c>
      <c r="D37" s="6" t="s">
        <v>12</v>
      </c>
      <c r="E37" s="8">
        <v>1.8</v>
      </c>
      <c r="F37" s="8">
        <v>2.2999999999999998</v>
      </c>
      <c r="G37" s="8"/>
      <c r="H37" s="9">
        <f t="shared" ref="H37" si="75">(IF(D37="SHORT",E37-F37,IF(D37="LONG",F37-E37)))*C37</f>
        <v>29999.999999999985</v>
      </c>
      <c r="I37" s="10"/>
      <c r="J37" s="11">
        <f t="shared" ref="J37" si="76">(H37+I37)/C37</f>
        <v>0.49999999999999978</v>
      </c>
      <c r="K37" s="12">
        <f t="shared" ref="K37" si="77">SUM(H37:I37)</f>
        <v>29999.999999999985</v>
      </c>
    </row>
    <row r="38" spans="1:11" ht="21">
      <c r="A38" s="26"/>
      <c r="B38" s="27"/>
      <c r="C38" s="27"/>
      <c r="D38" s="27"/>
      <c r="E38" s="27"/>
      <c r="F38" s="92" t="s">
        <v>80</v>
      </c>
      <c r="G38" s="93"/>
      <c r="H38" s="93"/>
      <c r="I38" s="94"/>
      <c r="J38" s="95">
        <f>SUM(K27:K37)</f>
        <v>188643.75</v>
      </c>
      <c r="K38" s="96"/>
    </row>
    <row r="39" spans="1:11" s="13" customFormat="1" ht="18" customHeight="1">
      <c r="A39" s="5">
        <v>43371</v>
      </c>
      <c r="B39" s="6" t="s">
        <v>105</v>
      </c>
      <c r="C39" s="7">
        <v>2500</v>
      </c>
      <c r="D39" s="6" t="s">
        <v>12</v>
      </c>
      <c r="E39" s="8">
        <v>54</v>
      </c>
      <c r="F39" s="8">
        <v>59.9</v>
      </c>
      <c r="G39" s="8"/>
      <c r="H39" s="9">
        <f t="shared" ref="H39" si="78">(IF(D39="SHORT",E39-F39,IF(D39="LONG",F39-E39)))*C39</f>
        <v>14749.999999999996</v>
      </c>
      <c r="I39" s="10"/>
      <c r="J39" s="11">
        <f t="shared" ref="J39" si="79">(H39+I39)/C39</f>
        <v>5.8999999999999986</v>
      </c>
      <c r="K39" s="12">
        <f t="shared" ref="K39" si="80">SUM(H39:I39)</f>
        <v>14749.999999999996</v>
      </c>
    </row>
    <row r="40" spans="1:11" s="22" customFormat="1" ht="18" customHeight="1">
      <c r="A40" s="14">
        <v>43370</v>
      </c>
      <c r="B40" s="15" t="s">
        <v>104</v>
      </c>
      <c r="C40" s="16">
        <v>3750</v>
      </c>
      <c r="D40" s="15" t="s">
        <v>12</v>
      </c>
      <c r="E40" s="17">
        <v>20.45</v>
      </c>
      <c r="F40" s="17">
        <v>24.2</v>
      </c>
      <c r="G40" s="17">
        <v>28.7</v>
      </c>
      <c r="H40" s="18">
        <f t="shared" ref="H40" si="81">(IF(D40="SHORT",E40-F40,IF(D40="LONG",F40-E40)))*C40</f>
        <v>14062.5</v>
      </c>
      <c r="I40" s="19">
        <f>(IF(D40="SHORT",IF(H40="",0,F40-G40),IF(H40="",0,G40-F40)))*C40</f>
        <v>16875</v>
      </c>
      <c r="J40" s="20">
        <f t="shared" ref="J40" si="82">(H40+I40)/C40</f>
        <v>8.25</v>
      </c>
      <c r="K40" s="21">
        <f t="shared" ref="K40" si="83">SUM(H40:I40)</f>
        <v>30937.5</v>
      </c>
    </row>
    <row r="41" spans="1:11" s="13" customFormat="1" ht="18" customHeight="1">
      <c r="A41" s="5">
        <v>43354</v>
      </c>
      <c r="B41" s="6" t="s">
        <v>103</v>
      </c>
      <c r="C41" s="7">
        <v>5000</v>
      </c>
      <c r="D41" s="6" t="s">
        <v>12</v>
      </c>
      <c r="E41" s="8">
        <v>13.8</v>
      </c>
      <c r="F41" s="8">
        <v>11.55</v>
      </c>
      <c r="G41" s="8"/>
      <c r="H41" s="9">
        <f t="shared" ref="H41:H42" si="84">(IF(D41="SHORT",E41-F41,IF(D41="LONG",F41-E41)))*C41</f>
        <v>-11250</v>
      </c>
      <c r="I41" s="10"/>
      <c r="J41" s="11">
        <f t="shared" ref="J41:J42" si="85">(H41+I41)/C41</f>
        <v>-2.25</v>
      </c>
      <c r="K41" s="12">
        <f t="shared" ref="K41:K42" si="86">SUM(H41:I41)</f>
        <v>-11250</v>
      </c>
    </row>
    <row r="42" spans="1:11" s="13" customFormat="1" ht="18" customHeight="1">
      <c r="A42" s="5">
        <v>43353</v>
      </c>
      <c r="B42" s="6" t="s">
        <v>106</v>
      </c>
      <c r="C42" s="7">
        <v>6000</v>
      </c>
      <c r="D42" s="6" t="s">
        <v>12</v>
      </c>
      <c r="E42" s="8">
        <v>15.1</v>
      </c>
      <c r="F42" s="8">
        <v>18.05</v>
      </c>
      <c r="G42" s="8"/>
      <c r="H42" s="9">
        <f t="shared" si="84"/>
        <v>17700.000000000007</v>
      </c>
      <c r="I42" s="10"/>
      <c r="J42" s="11">
        <f t="shared" si="85"/>
        <v>2.9500000000000011</v>
      </c>
      <c r="K42" s="12">
        <f t="shared" si="86"/>
        <v>17700.000000000007</v>
      </c>
    </row>
    <row r="43" spans="1:11" s="13" customFormat="1" ht="18" customHeight="1">
      <c r="A43" s="5">
        <v>43350</v>
      </c>
      <c r="B43" s="6" t="s">
        <v>102</v>
      </c>
      <c r="C43" s="7">
        <v>10000</v>
      </c>
      <c r="D43" s="6" t="s">
        <v>12</v>
      </c>
      <c r="E43" s="8">
        <v>12</v>
      </c>
      <c r="F43" s="8">
        <v>13.1</v>
      </c>
      <c r="G43" s="8"/>
      <c r="H43" s="9">
        <f t="shared" ref="H43" si="87">(IF(D43="SHORT",E43-F43,IF(D43="LONG",F43-E43)))*C43</f>
        <v>10999.999999999996</v>
      </c>
      <c r="I43" s="10"/>
      <c r="J43" s="11">
        <f t="shared" ref="J43" si="88">(H43+I43)/C43</f>
        <v>1.0999999999999996</v>
      </c>
      <c r="K43" s="12">
        <f t="shared" ref="K43" si="89">SUM(H43:I43)</f>
        <v>10999.999999999996</v>
      </c>
    </row>
    <row r="44" spans="1:11" s="13" customFormat="1" ht="18" customHeight="1">
      <c r="A44" s="5">
        <v>43348</v>
      </c>
      <c r="B44" s="6" t="s">
        <v>101</v>
      </c>
      <c r="C44" s="7">
        <v>20000</v>
      </c>
      <c r="D44" s="6" t="s">
        <v>12</v>
      </c>
      <c r="E44" s="8">
        <v>3.85</v>
      </c>
      <c r="F44" s="8">
        <v>3.1</v>
      </c>
      <c r="G44" s="8"/>
      <c r="H44" s="9">
        <f t="shared" ref="H44" si="90">(IF(D44="SHORT",E44-F44,IF(D44="LONG",F44-E44)))*C44</f>
        <v>-15000</v>
      </c>
      <c r="I44" s="10"/>
      <c r="J44" s="11">
        <f t="shared" ref="J44" si="91">(H44+I44)/C44</f>
        <v>-0.75</v>
      </c>
      <c r="K44" s="12">
        <f t="shared" ref="K44" si="92">SUM(H44:I44)</f>
        <v>-15000</v>
      </c>
    </row>
    <row r="45" spans="1:11" s="13" customFormat="1" ht="18" customHeight="1">
      <c r="A45" s="5">
        <v>43347</v>
      </c>
      <c r="B45" s="6" t="s">
        <v>99</v>
      </c>
      <c r="C45" s="7">
        <v>12000</v>
      </c>
      <c r="D45" s="6" t="s">
        <v>12</v>
      </c>
      <c r="E45" s="8">
        <v>4.0999999999999996</v>
      </c>
      <c r="F45" s="8">
        <v>4.25</v>
      </c>
      <c r="G45" s="8"/>
      <c r="H45" s="9">
        <f t="shared" ref="H45:H46" si="93">(IF(D45="SHORT",E45-F45,IF(D45="LONG",F45-E45)))*C45</f>
        <v>1800.0000000000043</v>
      </c>
      <c r="I45" s="10"/>
      <c r="J45" s="11">
        <f t="shared" ref="J45:J46" si="94">(H45+I45)/C45</f>
        <v>0.15000000000000036</v>
      </c>
      <c r="K45" s="12">
        <f t="shared" ref="K45:K46" si="95">SUM(H45:I45)</f>
        <v>1800.0000000000043</v>
      </c>
    </row>
    <row r="46" spans="1:11" s="13" customFormat="1" ht="18" customHeight="1">
      <c r="A46" s="5">
        <v>43346</v>
      </c>
      <c r="B46" s="6" t="s">
        <v>98</v>
      </c>
      <c r="C46" s="7">
        <v>22500</v>
      </c>
      <c r="D46" s="6" t="s">
        <v>12</v>
      </c>
      <c r="E46" s="8">
        <v>1.85</v>
      </c>
      <c r="F46" s="8">
        <v>3.45</v>
      </c>
      <c r="G46" s="8"/>
      <c r="H46" s="9">
        <f t="shared" si="93"/>
        <v>36000</v>
      </c>
      <c r="I46" s="10"/>
      <c r="J46" s="11">
        <f t="shared" si="94"/>
        <v>1.6</v>
      </c>
      <c r="K46" s="12">
        <f t="shared" si="95"/>
        <v>36000</v>
      </c>
    </row>
    <row r="47" spans="1:11" ht="21">
      <c r="A47" s="26"/>
      <c r="B47" s="27"/>
      <c r="C47" s="27"/>
      <c r="D47" s="27"/>
      <c r="E47" s="27"/>
      <c r="F47" s="92" t="s">
        <v>80</v>
      </c>
      <c r="G47" s="93"/>
      <c r="H47" s="93"/>
      <c r="I47" s="94"/>
      <c r="J47" s="95">
        <f>SUM(K39:K46)</f>
        <v>85937.5</v>
      </c>
      <c r="K47" s="96"/>
    </row>
    <row r="48" spans="1:11" s="22" customFormat="1" ht="18" customHeight="1">
      <c r="A48" s="14">
        <v>43342</v>
      </c>
      <c r="B48" s="15" t="s">
        <v>97</v>
      </c>
      <c r="C48" s="16">
        <v>9600</v>
      </c>
      <c r="D48" s="15" t="s">
        <v>12</v>
      </c>
      <c r="E48" s="17">
        <v>6.85</v>
      </c>
      <c r="F48" s="17">
        <v>11.85</v>
      </c>
      <c r="G48" s="17"/>
      <c r="H48" s="18">
        <f t="shared" ref="H48" si="96">(IF(D48="SHORT",E48-F48,IF(D48="LONG",F48-E48)))*C48</f>
        <v>48000</v>
      </c>
      <c r="I48" s="19"/>
      <c r="J48" s="20">
        <f t="shared" ref="J48" si="97">(H48+I48)/C48</f>
        <v>5</v>
      </c>
      <c r="K48" s="21">
        <f t="shared" ref="K48" si="98">SUM(H48:I48)</f>
        <v>48000</v>
      </c>
    </row>
    <row r="49" spans="1:11" s="13" customFormat="1" ht="18" customHeight="1">
      <c r="A49" s="5">
        <v>43341</v>
      </c>
      <c r="B49" s="6" t="s">
        <v>96</v>
      </c>
      <c r="C49" s="7">
        <v>2500</v>
      </c>
      <c r="D49" s="6" t="s">
        <v>12</v>
      </c>
      <c r="E49" s="8">
        <v>29.8</v>
      </c>
      <c r="F49" s="8">
        <v>36.299999999999997</v>
      </c>
      <c r="G49" s="8"/>
      <c r="H49" s="9">
        <f t="shared" ref="H49" si="99">(IF(D49="SHORT",E49-F49,IF(D49="LONG",F49-E49)))*C49</f>
        <v>16249.999999999991</v>
      </c>
      <c r="I49" s="10"/>
      <c r="J49" s="11">
        <f t="shared" ref="J49" si="100">(H49+I49)/C49</f>
        <v>6.4999999999999964</v>
      </c>
      <c r="K49" s="12">
        <f t="shared" ref="K49" si="101">SUM(H49:I49)</f>
        <v>16249.999999999991</v>
      </c>
    </row>
    <row r="50" spans="1:11" s="13" customFormat="1" ht="18" customHeight="1">
      <c r="A50" s="5">
        <v>43339</v>
      </c>
      <c r="B50" s="6" t="s">
        <v>95</v>
      </c>
      <c r="C50" s="7">
        <v>4500</v>
      </c>
      <c r="D50" s="6" t="s">
        <v>12</v>
      </c>
      <c r="E50" s="8">
        <v>7.3</v>
      </c>
      <c r="F50" s="8">
        <v>8.75</v>
      </c>
      <c r="G50" s="8"/>
      <c r="H50" s="9">
        <f t="shared" ref="H50:H55" si="102">(IF(D50="SHORT",E50-F50,IF(D50="LONG",F50-E50)))*C50</f>
        <v>6525.0000000000009</v>
      </c>
      <c r="I50" s="10"/>
      <c r="J50" s="11">
        <f t="shared" ref="J50:J55" si="103">(H50+I50)/C50</f>
        <v>1.4500000000000002</v>
      </c>
      <c r="K50" s="12">
        <f t="shared" ref="K50" si="104">SUM(H50:I50)</f>
        <v>6525.0000000000009</v>
      </c>
    </row>
    <row r="51" spans="1:11" s="13" customFormat="1" ht="18" customHeight="1">
      <c r="A51" s="5">
        <v>43336</v>
      </c>
      <c r="B51" s="6" t="s">
        <v>94</v>
      </c>
      <c r="C51" s="7">
        <v>18750</v>
      </c>
      <c r="D51" s="6" t="s">
        <v>12</v>
      </c>
      <c r="E51" s="8">
        <v>1</v>
      </c>
      <c r="F51" s="8">
        <v>1.25</v>
      </c>
      <c r="G51" s="8"/>
      <c r="H51" s="9">
        <f t="shared" si="102"/>
        <v>4687.5</v>
      </c>
      <c r="I51" s="10"/>
      <c r="J51" s="11">
        <f t="shared" si="103"/>
        <v>0.25</v>
      </c>
      <c r="K51" s="12">
        <f t="shared" ref="K51" si="105">SUM(H51:I51)</f>
        <v>4687.5</v>
      </c>
    </row>
    <row r="52" spans="1:11" s="13" customFormat="1" ht="18" customHeight="1">
      <c r="A52" s="5">
        <v>43335</v>
      </c>
      <c r="B52" s="6" t="s">
        <v>93</v>
      </c>
      <c r="C52" s="7">
        <v>2000</v>
      </c>
      <c r="D52" s="6" t="s">
        <v>12</v>
      </c>
      <c r="E52" s="8">
        <v>13.5</v>
      </c>
      <c r="F52" s="8">
        <v>18.5</v>
      </c>
      <c r="G52" s="8"/>
      <c r="H52" s="9">
        <f t="shared" si="102"/>
        <v>10000</v>
      </c>
      <c r="I52" s="10"/>
      <c r="J52" s="11">
        <f t="shared" si="103"/>
        <v>5</v>
      </c>
      <c r="K52" s="12">
        <f t="shared" ref="K52" si="106">SUM(H52:I52)</f>
        <v>10000</v>
      </c>
    </row>
    <row r="53" spans="1:11" s="13" customFormat="1" ht="18" customHeight="1">
      <c r="A53" s="5">
        <v>43332</v>
      </c>
      <c r="B53" s="6" t="s">
        <v>92</v>
      </c>
      <c r="C53" s="7">
        <v>11250</v>
      </c>
      <c r="D53" s="6" t="s">
        <v>12</v>
      </c>
      <c r="E53" s="8">
        <v>3.65</v>
      </c>
      <c r="F53" s="8">
        <v>5.35</v>
      </c>
      <c r="G53" s="8"/>
      <c r="H53" s="9">
        <f t="shared" si="102"/>
        <v>19124.999999999996</v>
      </c>
      <c r="I53" s="10"/>
      <c r="J53" s="11">
        <f t="shared" si="103"/>
        <v>1.6999999999999997</v>
      </c>
      <c r="K53" s="12">
        <f t="shared" ref="K53" si="107">SUM(H53:I53)</f>
        <v>19124.999999999996</v>
      </c>
    </row>
    <row r="54" spans="1:11" s="13" customFormat="1" ht="18" customHeight="1">
      <c r="A54" s="5">
        <v>43328</v>
      </c>
      <c r="B54" s="6" t="s">
        <v>91</v>
      </c>
      <c r="C54" s="7">
        <v>18000</v>
      </c>
      <c r="D54" s="6" t="s">
        <v>12</v>
      </c>
      <c r="E54" s="8">
        <v>1.95</v>
      </c>
      <c r="F54" s="8">
        <v>2.15</v>
      </c>
      <c r="G54" s="8"/>
      <c r="H54" s="9">
        <f t="shared" si="102"/>
        <v>3599.9999999999991</v>
      </c>
      <c r="I54" s="10"/>
      <c r="J54" s="11">
        <f t="shared" si="103"/>
        <v>0.19999999999999996</v>
      </c>
      <c r="K54" s="12">
        <f t="shared" ref="K54:K59" si="108">SUM(H54:I54)</f>
        <v>3599.9999999999991</v>
      </c>
    </row>
    <row r="55" spans="1:11" s="13" customFormat="1" ht="18" customHeight="1">
      <c r="A55" s="5">
        <v>43320</v>
      </c>
      <c r="B55" s="6" t="s">
        <v>11</v>
      </c>
      <c r="C55" s="7">
        <v>2500</v>
      </c>
      <c r="D55" s="6" t="s">
        <v>12</v>
      </c>
      <c r="E55" s="8">
        <v>23.5</v>
      </c>
      <c r="F55" s="8">
        <v>27.75</v>
      </c>
      <c r="G55" s="8"/>
      <c r="H55" s="9">
        <f t="shared" si="102"/>
        <v>10625</v>
      </c>
      <c r="I55" s="10"/>
      <c r="J55" s="11">
        <f t="shared" si="103"/>
        <v>4.25</v>
      </c>
      <c r="K55" s="12">
        <f t="shared" si="108"/>
        <v>10625</v>
      </c>
    </row>
    <row r="56" spans="1:11" s="22" customFormat="1" ht="18" customHeight="1">
      <c r="A56" s="14">
        <v>43319</v>
      </c>
      <c r="B56" s="15" t="s">
        <v>13</v>
      </c>
      <c r="C56" s="16">
        <v>2500</v>
      </c>
      <c r="D56" s="15" t="s">
        <v>12</v>
      </c>
      <c r="E56" s="17">
        <v>32.6</v>
      </c>
      <c r="F56" s="17">
        <v>36.35</v>
      </c>
      <c r="G56" s="17">
        <v>41.5</v>
      </c>
      <c r="H56" s="18">
        <f t="shared" ref="H56:H119" si="109">(IF(D56="SHORT",E56-F56,IF(D56="LONG",F56-E56)))*C56</f>
        <v>9375</v>
      </c>
      <c r="I56" s="19">
        <f>(IF(D56="SHORT",IF(H56="",0,F56-G56),IF(H56="",0,G56-F56)))*C56</f>
        <v>12874.999999999996</v>
      </c>
      <c r="J56" s="20">
        <f t="shared" ref="J56:J59" si="110">(H56+I56)/C56</f>
        <v>8.8999999999999986</v>
      </c>
      <c r="K56" s="21">
        <f t="shared" si="108"/>
        <v>22249.999999999996</v>
      </c>
    </row>
    <row r="57" spans="1:11" s="13" customFormat="1" ht="18" customHeight="1">
      <c r="A57" s="5">
        <v>43315</v>
      </c>
      <c r="B57" s="6" t="s">
        <v>14</v>
      </c>
      <c r="C57" s="7">
        <v>16000</v>
      </c>
      <c r="D57" s="6" t="s">
        <v>12</v>
      </c>
      <c r="E57" s="8">
        <v>3.1</v>
      </c>
      <c r="F57" s="8">
        <v>3.5</v>
      </c>
      <c r="G57" s="8"/>
      <c r="H57" s="9">
        <f t="shared" si="109"/>
        <v>6399.9999999999982</v>
      </c>
      <c r="I57" s="10"/>
      <c r="J57" s="11">
        <f t="shared" si="110"/>
        <v>0.39999999999999991</v>
      </c>
      <c r="K57" s="12">
        <f t="shared" si="108"/>
        <v>6399.9999999999982</v>
      </c>
    </row>
    <row r="58" spans="1:11" s="13" customFormat="1" ht="18" customHeight="1">
      <c r="A58" s="5">
        <v>43314</v>
      </c>
      <c r="B58" s="6" t="s">
        <v>15</v>
      </c>
      <c r="C58" s="7">
        <v>22500</v>
      </c>
      <c r="D58" s="6" t="s">
        <v>12</v>
      </c>
      <c r="E58" s="8">
        <v>4.5</v>
      </c>
      <c r="F58" s="8">
        <v>5.15</v>
      </c>
      <c r="G58" s="8"/>
      <c r="H58" s="9">
        <f t="shared" si="109"/>
        <v>14625.000000000007</v>
      </c>
      <c r="I58" s="10"/>
      <c r="J58" s="11">
        <f t="shared" si="110"/>
        <v>0.65000000000000036</v>
      </c>
      <c r="K58" s="12">
        <f t="shared" si="108"/>
        <v>14625.000000000007</v>
      </c>
    </row>
    <row r="59" spans="1:11" s="13" customFormat="1" ht="18" customHeight="1">
      <c r="A59" s="5">
        <v>43313</v>
      </c>
      <c r="B59" s="6" t="s">
        <v>16</v>
      </c>
      <c r="C59" s="7">
        <v>6000</v>
      </c>
      <c r="D59" s="6" t="s">
        <v>12</v>
      </c>
      <c r="E59" s="8">
        <v>25.5</v>
      </c>
      <c r="F59" s="8">
        <v>27</v>
      </c>
      <c r="G59" s="8"/>
      <c r="H59" s="9">
        <f t="shared" si="109"/>
        <v>9000</v>
      </c>
      <c r="I59" s="10"/>
      <c r="J59" s="11">
        <f t="shared" si="110"/>
        <v>1.5</v>
      </c>
      <c r="K59" s="12">
        <f t="shared" si="108"/>
        <v>9000</v>
      </c>
    </row>
    <row r="60" spans="1:11" ht="21">
      <c r="A60" s="26"/>
      <c r="B60" s="27"/>
      <c r="C60" s="27"/>
      <c r="D60" s="27"/>
      <c r="E60" s="27"/>
      <c r="F60" s="92" t="s">
        <v>80</v>
      </c>
      <c r="G60" s="93"/>
      <c r="H60" s="93"/>
      <c r="I60" s="94"/>
      <c r="J60" s="95">
        <f>SUM(K48:K59)</f>
        <v>171087.5</v>
      </c>
      <c r="K60" s="96"/>
    </row>
    <row r="61" spans="1:11" s="13" customFormat="1" ht="18" customHeight="1">
      <c r="A61" s="5">
        <v>43312</v>
      </c>
      <c r="B61" s="6" t="s">
        <v>17</v>
      </c>
      <c r="C61" s="7">
        <v>8000</v>
      </c>
      <c r="D61" s="6" t="s">
        <v>12</v>
      </c>
      <c r="E61" s="8">
        <v>10</v>
      </c>
      <c r="F61" s="8">
        <v>12</v>
      </c>
      <c r="G61" s="8"/>
      <c r="H61" s="9">
        <f t="shared" si="109"/>
        <v>16000</v>
      </c>
      <c r="I61" s="10"/>
      <c r="J61" s="11">
        <f t="shared" ref="J61:J71" si="111">(H61+I61)/C61</f>
        <v>2</v>
      </c>
      <c r="K61" s="12">
        <f t="shared" ref="K61:K71" si="112">SUM(H61:I61)</f>
        <v>16000</v>
      </c>
    </row>
    <row r="62" spans="1:11" s="13" customFormat="1" ht="18" customHeight="1">
      <c r="A62" s="5">
        <v>43311</v>
      </c>
      <c r="B62" s="6" t="s">
        <v>15</v>
      </c>
      <c r="C62" s="7">
        <v>22500</v>
      </c>
      <c r="D62" s="6" t="s">
        <v>12</v>
      </c>
      <c r="E62" s="8">
        <v>6</v>
      </c>
      <c r="F62" s="8">
        <v>7</v>
      </c>
      <c r="G62" s="8"/>
      <c r="H62" s="9">
        <f t="shared" si="109"/>
        <v>22500</v>
      </c>
      <c r="I62" s="10"/>
      <c r="J62" s="11">
        <f t="shared" si="111"/>
        <v>1</v>
      </c>
      <c r="K62" s="12">
        <f t="shared" si="112"/>
        <v>22500</v>
      </c>
    </row>
    <row r="63" spans="1:11" s="13" customFormat="1" ht="18" customHeight="1">
      <c r="A63" s="5">
        <v>43305</v>
      </c>
      <c r="B63" s="6" t="s">
        <v>18</v>
      </c>
      <c r="C63" s="7">
        <v>20000</v>
      </c>
      <c r="D63" s="6" t="s">
        <v>12</v>
      </c>
      <c r="E63" s="8">
        <v>0.65</v>
      </c>
      <c r="F63" s="8">
        <v>1</v>
      </c>
      <c r="G63" s="8"/>
      <c r="H63" s="9">
        <f t="shared" si="109"/>
        <v>7000</v>
      </c>
      <c r="I63" s="10"/>
      <c r="J63" s="11">
        <f t="shared" si="111"/>
        <v>0.35</v>
      </c>
      <c r="K63" s="12">
        <f t="shared" si="112"/>
        <v>7000</v>
      </c>
    </row>
    <row r="64" spans="1:11" s="13" customFormat="1" ht="18" customHeight="1">
      <c r="A64" s="5">
        <v>43304</v>
      </c>
      <c r="B64" s="6" t="s">
        <v>19</v>
      </c>
      <c r="C64" s="7">
        <v>7500</v>
      </c>
      <c r="D64" s="6" t="s">
        <v>12</v>
      </c>
      <c r="E64" s="8">
        <v>10.5</v>
      </c>
      <c r="F64" s="8">
        <v>12.85</v>
      </c>
      <c r="G64" s="8"/>
      <c r="H64" s="9">
        <f t="shared" si="109"/>
        <v>17624.999999999996</v>
      </c>
      <c r="I64" s="10"/>
      <c r="J64" s="11">
        <f t="shared" si="111"/>
        <v>2.3499999999999996</v>
      </c>
      <c r="K64" s="12">
        <f t="shared" si="112"/>
        <v>17624.999999999996</v>
      </c>
    </row>
    <row r="65" spans="1:11" s="13" customFormat="1" ht="18" customHeight="1">
      <c r="A65" s="5">
        <v>43301</v>
      </c>
      <c r="B65" s="6" t="s">
        <v>20</v>
      </c>
      <c r="C65" s="7">
        <v>2500</v>
      </c>
      <c r="D65" s="6" t="s">
        <v>12</v>
      </c>
      <c r="E65" s="8">
        <v>20.2</v>
      </c>
      <c r="F65" s="8">
        <v>23.7</v>
      </c>
      <c r="G65" s="8"/>
      <c r="H65" s="9">
        <f t="shared" si="109"/>
        <v>8750</v>
      </c>
      <c r="I65" s="10"/>
      <c r="J65" s="11">
        <f t="shared" si="111"/>
        <v>3.5</v>
      </c>
      <c r="K65" s="12">
        <f t="shared" si="112"/>
        <v>8750</v>
      </c>
    </row>
    <row r="66" spans="1:11" s="13" customFormat="1" ht="18" customHeight="1">
      <c r="A66" s="5">
        <v>43300</v>
      </c>
      <c r="B66" s="6" t="s">
        <v>21</v>
      </c>
      <c r="C66" s="7">
        <v>18000</v>
      </c>
      <c r="D66" s="6" t="s">
        <v>12</v>
      </c>
      <c r="E66" s="8">
        <v>1.9</v>
      </c>
      <c r="F66" s="8">
        <v>2.5</v>
      </c>
      <c r="G66" s="8"/>
      <c r="H66" s="9">
        <f t="shared" si="109"/>
        <v>10800.000000000002</v>
      </c>
      <c r="I66" s="10"/>
      <c r="J66" s="11">
        <f t="shared" si="111"/>
        <v>0.60000000000000009</v>
      </c>
      <c r="K66" s="12">
        <f t="shared" si="112"/>
        <v>10800.000000000002</v>
      </c>
    </row>
    <row r="67" spans="1:11" s="13" customFormat="1" ht="18" customHeight="1">
      <c r="A67" s="5">
        <v>43298</v>
      </c>
      <c r="B67" s="6" t="s">
        <v>22</v>
      </c>
      <c r="C67" s="7">
        <v>30000</v>
      </c>
      <c r="D67" s="6" t="s">
        <v>12</v>
      </c>
      <c r="E67" s="23">
        <v>1.45</v>
      </c>
      <c r="F67" s="8">
        <v>1.7</v>
      </c>
      <c r="G67" s="8"/>
      <c r="H67" s="9">
        <f t="shared" si="109"/>
        <v>7500</v>
      </c>
      <c r="I67" s="10"/>
      <c r="J67" s="11">
        <f t="shared" si="111"/>
        <v>0.25</v>
      </c>
      <c r="K67" s="12">
        <f t="shared" si="112"/>
        <v>7500</v>
      </c>
    </row>
    <row r="68" spans="1:11" s="13" customFormat="1" ht="18" customHeight="1">
      <c r="A68" s="5">
        <v>43292</v>
      </c>
      <c r="B68" s="6" t="s">
        <v>23</v>
      </c>
      <c r="C68" s="7">
        <v>7500</v>
      </c>
      <c r="D68" s="6" t="s">
        <v>12</v>
      </c>
      <c r="E68" s="23">
        <v>15</v>
      </c>
      <c r="F68" s="8">
        <v>17.5</v>
      </c>
      <c r="G68" s="8"/>
      <c r="H68" s="9">
        <f t="shared" si="109"/>
        <v>18750</v>
      </c>
      <c r="I68" s="10"/>
      <c r="J68" s="11">
        <f t="shared" si="111"/>
        <v>2.5</v>
      </c>
      <c r="K68" s="12">
        <f t="shared" si="112"/>
        <v>18750</v>
      </c>
    </row>
    <row r="69" spans="1:11" s="13" customFormat="1" ht="18" customHeight="1">
      <c r="A69" s="5">
        <v>43291</v>
      </c>
      <c r="B69" s="6" t="s">
        <v>23</v>
      </c>
      <c r="C69" s="7">
        <v>7500</v>
      </c>
      <c r="D69" s="24" t="s">
        <v>12</v>
      </c>
      <c r="E69" s="8">
        <v>13.5</v>
      </c>
      <c r="F69" s="8">
        <v>15.75</v>
      </c>
      <c r="G69" s="8"/>
      <c r="H69" s="9">
        <f t="shared" si="109"/>
        <v>16875</v>
      </c>
      <c r="I69" s="10"/>
      <c r="J69" s="11">
        <f t="shared" si="111"/>
        <v>2.25</v>
      </c>
      <c r="K69" s="12">
        <f t="shared" si="112"/>
        <v>16875</v>
      </c>
    </row>
    <row r="70" spans="1:11" s="22" customFormat="1" ht="18" customHeight="1">
      <c r="A70" s="14">
        <v>43290</v>
      </c>
      <c r="B70" s="15" t="s">
        <v>24</v>
      </c>
      <c r="C70" s="16">
        <v>6000</v>
      </c>
      <c r="D70" s="15" t="s">
        <v>12</v>
      </c>
      <c r="E70" s="17">
        <v>29</v>
      </c>
      <c r="F70" s="17">
        <v>32.75</v>
      </c>
      <c r="G70" s="17">
        <v>38.25</v>
      </c>
      <c r="H70" s="18">
        <f t="shared" si="109"/>
        <v>22500</v>
      </c>
      <c r="I70" s="19">
        <f>(IF(D70="SHORT",IF(H70="",0,F70-G70),IF(H70="",0,G70-F70)))*C70</f>
        <v>33000</v>
      </c>
      <c r="J70" s="20">
        <f t="shared" si="111"/>
        <v>9.25</v>
      </c>
      <c r="K70" s="21">
        <f t="shared" si="112"/>
        <v>55500</v>
      </c>
    </row>
    <row r="71" spans="1:11" s="13" customFormat="1" ht="18" customHeight="1">
      <c r="A71" s="5">
        <v>43286</v>
      </c>
      <c r="B71" s="6" t="s">
        <v>25</v>
      </c>
      <c r="C71" s="7">
        <v>3000</v>
      </c>
      <c r="D71" s="24" t="s">
        <v>12</v>
      </c>
      <c r="E71" s="8">
        <v>28.9</v>
      </c>
      <c r="F71" s="8">
        <v>31.9</v>
      </c>
      <c r="G71" s="8"/>
      <c r="H71" s="9">
        <f t="shared" si="109"/>
        <v>9000</v>
      </c>
      <c r="I71" s="10"/>
      <c r="J71" s="11">
        <f t="shared" si="111"/>
        <v>3</v>
      </c>
      <c r="K71" s="12">
        <f t="shared" si="112"/>
        <v>9000</v>
      </c>
    </row>
    <row r="72" spans="1:11" ht="21">
      <c r="A72" s="26"/>
      <c r="B72" s="27"/>
      <c r="C72" s="27"/>
      <c r="D72" s="27"/>
      <c r="E72" s="27"/>
      <c r="F72" s="92" t="s">
        <v>80</v>
      </c>
      <c r="G72" s="93"/>
      <c r="H72" s="93"/>
      <c r="I72" s="94"/>
      <c r="J72" s="95">
        <f>SUM(K62:K71)</f>
        <v>174300</v>
      </c>
      <c r="K72" s="96"/>
    </row>
    <row r="73" spans="1:11" s="13" customFormat="1" ht="18" customHeight="1">
      <c r="A73" s="5">
        <v>43280</v>
      </c>
      <c r="B73" s="6" t="s">
        <v>26</v>
      </c>
      <c r="C73" s="7">
        <v>6000</v>
      </c>
      <c r="D73" s="6" t="s">
        <v>12</v>
      </c>
      <c r="E73" s="8">
        <v>19.5</v>
      </c>
      <c r="F73" s="8">
        <v>22.5</v>
      </c>
      <c r="G73" s="8"/>
      <c r="H73" s="9">
        <f t="shared" si="109"/>
        <v>18000</v>
      </c>
      <c r="I73" s="10"/>
      <c r="J73" s="11">
        <f t="shared" ref="J73:J82" si="113">(H73+I73)/C73</f>
        <v>3</v>
      </c>
      <c r="K73" s="12">
        <f t="shared" ref="K73:K82" si="114">SUM(H73:I73)</f>
        <v>18000</v>
      </c>
    </row>
    <row r="74" spans="1:11" s="13" customFormat="1" ht="18" customHeight="1">
      <c r="A74" s="5">
        <v>43278</v>
      </c>
      <c r="B74" s="6" t="s">
        <v>27</v>
      </c>
      <c r="C74" s="7">
        <v>25000</v>
      </c>
      <c r="D74" s="6" t="s">
        <v>12</v>
      </c>
      <c r="E74" s="8">
        <v>0.8</v>
      </c>
      <c r="F74" s="8">
        <v>1</v>
      </c>
      <c r="G74" s="8"/>
      <c r="H74" s="9">
        <f t="shared" si="109"/>
        <v>4999.9999999999991</v>
      </c>
      <c r="I74" s="10"/>
      <c r="J74" s="11">
        <f t="shared" si="113"/>
        <v>0.19999999999999996</v>
      </c>
      <c r="K74" s="12">
        <f t="shared" si="114"/>
        <v>4999.9999999999991</v>
      </c>
    </row>
    <row r="75" spans="1:11" s="13" customFormat="1" ht="18" customHeight="1">
      <c r="A75" s="5">
        <v>43277</v>
      </c>
      <c r="B75" s="6" t="s">
        <v>28</v>
      </c>
      <c r="C75" s="7">
        <v>60000</v>
      </c>
      <c r="D75" s="6" t="s">
        <v>12</v>
      </c>
      <c r="E75" s="8">
        <v>0.9</v>
      </c>
      <c r="F75" s="8">
        <v>1.4</v>
      </c>
      <c r="G75" s="8"/>
      <c r="H75" s="9">
        <f t="shared" si="109"/>
        <v>29999.999999999993</v>
      </c>
      <c r="I75" s="10"/>
      <c r="J75" s="11">
        <f t="shared" si="113"/>
        <v>0.49999999999999989</v>
      </c>
      <c r="K75" s="12">
        <f t="shared" si="114"/>
        <v>29999.999999999993</v>
      </c>
    </row>
    <row r="76" spans="1:11" s="13" customFormat="1" ht="18" customHeight="1">
      <c r="A76" s="5">
        <v>43276</v>
      </c>
      <c r="B76" s="6" t="s">
        <v>29</v>
      </c>
      <c r="C76" s="7">
        <v>4500</v>
      </c>
      <c r="D76" s="6" t="s">
        <v>12</v>
      </c>
      <c r="E76" s="8">
        <v>10.4</v>
      </c>
      <c r="F76" s="8">
        <v>8.4</v>
      </c>
      <c r="G76" s="8"/>
      <c r="H76" s="9">
        <f t="shared" si="109"/>
        <v>-9000</v>
      </c>
      <c r="I76" s="10"/>
      <c r="J76" s="11">
        <f t="shared" si="113"/>
        <v>-2</v>
      </c>
      <c r="K76" s="12">
        <f t="shared" si="114"/>
        <v>-9000</v>
      </c>
    </row>
    <row r="77" spans="1:11" s="13" customFormat="1" ht="18" customHeight="1">
      <c r="A77" s="5">
        <v>43273</v>
      </c>
      <c r="B77" s="6" t="s">
        <v>30</v>
      </c>
      <c r="C77" s="7">
        <v>3750</v>
      </c>
      <c r="D77" s="6" t="s">
        <v>12</v>
      </c>
      <c r="E77" s="8">
        <v>6.75</v>
      </c>
      <c r="F77" s="8">
        <v>4.25</v>
      </c>
      <c r="G77" s="8"/>
      <c r="H77" s="9">
        <f t="shared" si="109"/>
        <v>-9375</v>
      </c>
      <c r="I77" s="10"/>
      <c r="J77" s="11">
        <f t="shared" si="113"/>
        <v>-2.5</v>
      </c>
      <c r="K77" s="12">
        <f t="shared" si="114"/>
        <v>-9375</v>
      </c>
    </row>
    <row r="78" spans="1:11" s="13" customFormat="1" ht="18" customHeight="1">
      <c r="A78" s="5">
        <v>43272</v>
      </c>
      <c r="B78" s="6" t="s">
        <v>31</v>
      </c>
      <c r="C78" s="7">
        <v>3500</v>
      </c>
      <c r="D78" s="6" t="s">
        <v>12</v>
      </c>
      <c r="E78" s="8">
        <v>3</v>
      </c>
      <c r="F78" s="8">
        <v>3.3</v>
      </c>
      <c r="G78" s="8"/>
      <c r="H78" s="9">
        <f t="shared" si="109"/>
        <v>1049.9999999999993</v>
      </c>
      <c r="I78" s="10"/>
      <c r="J78" s="11">
        <f t="shared" si="113"/>
        <v>0.29999999999999982</v>
      </c>
      <c r="K78" s="12">
        <f t="shared" si="114"/>
        <v>1049.9999999999993</v>
      </c>
    </row>
    <row r="79" spans="1:11" s="13" customFormat="1" ht="18" customHeight="1">
      <c r="A79" s="5">
        <v>43271</v>
      </c>
      <c r="B79" s="6" t="s">
        <v>32</v>
      </c>
      <c r="C79" s="7">
        <v>5000</v>
      </c>
      <c r="D79" s="6" t="s">
        <v>12</v>
      </c>
      <c r="E79" s="8">
        <v>7.25</v>
      </c>
      <c r="F79" s="8">
        <v>9.25</v>
      </c>
      <c r="G79" s="8"/>
      <c r="H79" s="9">
        <f t="shared" si="109"/>
        <v>10000</v>
      </c>
      <c r="I79" s="10"/>
      <c r="J79" s="11">
        <f t="shared" si="113"/>
        <v>2</v>
      </c>
      <c r="K79" s="12">
        <f t="shared" si="114"/>
        <v>10000</v>
      </c>
    </row>
    <row r="80" spans="1:11" s="22" customFormat="1" ht="18" customHeight="1">
      <c r="A80" s="14">
        <v>43269</v>
      </c>
      <c r="B80" s="15" t="s">
        <v>33</v>
      </c>
      <c r="C80" s="16">
        <v>3000</v>
      </c>
      <c r="D80" s="15" t="s">
        <v>12</v>
      </c>
      <c r="E80" s="17">
        <v>10</v>
      </c>
      <c r="F80" s="17">
        <v>13.5</v>
      </c>
      <c r="G80" s="17">
        <v>18</v>
      </c>
      <c r="H80" s="9">
        <f t="shared" si="109"/>
        <v>10500</v>
      </c>
      <c r="I80" s="19">
        <f>(IF(D80="SHORT",IF(H80="",0,F80-G80),IF(H80="",0,G80-F80)))*C80</f>
        <v>13500</v>
      </c>
      <c r="J80" s="11">
        <f t="shared" si="113"/>
        <v>8</v>
      </c>
      <c r="K80" s="12">
        <f t="shared" si="114"/>
        <v>24000</v>
      </c>
    </row>
    <row r="81" spans="1:11" s="13" customFormat="1" ht="18" customHeight="1">
      <c r="A81" s="5">
        <v>43258</v>
      </c>
      <c r="B81" s="6" t="s">
        <v>34</v>
      </c>
      <c r="C81" s="7">
        <v>6000</v>
      </c>
      <c r="D81" s="24" t="s">
        <v>12</v>
      </c>
      <c r="E81" s="8">
        <v>18.399999999999999</v>
      </c>
      <c r="F81" s="8">
        <v>20.65</v>
      </c>
      <c r="G81" s="8"/>
      <c r="H81" s="9">
        <f t="shared" si="109"/>
        <v>13500</v>
      </c>
      <c r="I81" s="10"/>
      <c r="J81" s="11">
        <f t="shared" si="113"/>
        <v>2.25</v>
      </c>
      <c r="K81" s="12">
        <f t="shared" si="114"/>
        <v>13500</v>
      </c>
    </row>
    <row r="82" spans="1:11" s="13" customFormat="1" ht="18" customHeight="1">
      <c r="A82" s="5">
        <v>43255</v>
      </c>
      <c r="B82" s="6" t="s">
        <v>35</v>
      </c>
      <c r="C82" s="7">
        <v>40000</v>
      </c>
      <c r="D82" s="6" t="s">
        <v>12</v>
      </c>
      <c r="E82" s="8">
        <v>2</v>
      </c>
      <c r="F82" s="8">
        <v>2.5</v>
      </c>
      <c r="G82" s="8"/>
      <c r="H82" s="9">
        <f t="shared" si="109"/>
        <v>20000</v>
      </c>
      <c r="I82" s="10"/>
      <c r="J82" s="11">
        <f t="shared" si="113"/>
        <v>0.5</v>
      </c>
      <c r="K82" s="12">
        <f t="shared" si="114"/>
        <v>20000</v>
      </c>
    </row>
    <row r="83" spans="1:11" ht="21">
      <c r="A83" s="26"/>
      <c r="B83" s="27"/>
      <c r="C83" s="27"/>
      <c r="D83" s="27"/>
      <c r="E83" s="27"/>
      <c r="F83" s="92" t="s">
        <v>80</v>
      </c>
      <c r="G83" s="93"/>
      <c r="H83" s="93"/>
      <c r="I83" s="94"/>
      <c r="J83" s="95">
        <f>SUM(K73:K82)</f>
        <v>103175</v>
      </c>
      <c r="K83" s="96"/>
    </row>
    <row r="84" spans="1:11" s="13" customFormat="1" ht="18" customHeight="1">
      <c r="A84" s="25">
        <v>43251</v>
      </c>
      <c r="B84" s="6" t="s">
        <v>36</v>
      </c>
      <c r="C84" s="7">
        <v>9000</v>
      </c>
      <c r="D84" s="6" t="s">
        <v>12</v>
      </c>
      <c r="E84" s="8">
        <v>15.4</v>
      </c>
      <c r="F84" s="8">
        <v>17</v>
      </c>
      <c r="G84" s="8"/>
      <c r="H84" s="9">
        <f t="shared" si="109"/>
        <v>14399.999999999996</v>
      </c>
      <c r="I84" s="10"/>
      <c r="J84" s="11">
        <f t="shared" ref="J84:J98" si="115">(H84+I84)/C84</f>
        <v>1.5999999999999996</v>
      </c>
      <c r="K84" s="12">
        <f t="shared" ref="K84:K98" si="116">SUM(H84:I84)</f>
        <v>14399.999999999996</v>
      </c>
    </row>
    <row r="85" spans="1:11" s="13" customFormat="1" ht="18" customHeight="1">
      <c r="A85" s="25">
        <v>43249</v>
      </c>
      <c r="B85" s="6" t="s">
        <v>37</v>
      </c>
      <c r="C85" s="7">
        <v>12000</v>
      </c>
      <c r="D85" s="24" t="s">
        <v>12</v>
      </c>
      <c r="E85" s="8">
        <v>0.5</v>
      </c>
      <c r="F85" s="8">
        <v>1.2</v>
      </c>
      <c r="G85" s="8"/>
      <c r="H85" s="9">
        <f t="shared" si="109"/>
        <v>8400</v>
      </c>
      <c r="I85" s="10"/>
      <c r="J85" s="11">
        <f t="shared" si="115"/>
        <v>0.7</v>
      </c>
      <c r="K85" s="12">
        <f t="shared" si="116"/>
        <v>8400</v>
      </c>
    </row>
    <row r="86" spans="1:11" s="22" customFormat="1" ht="18" customHeight="1">
      <c r="A86" s="14">
        <v>43245</v>
      </c>
      <c r="B86" s="15" t="s">
        <v>38</v>
      </c>
      <c r="C86" s="16">
        <v>5000</v>
      </c>
      <c r="D86" s="15" t="s">
        <v>12</v>
      </c>
      <c r="E86" s="17">
        <v>5.3</v>
      </c>
      <c r="F86" s="17">
        <v>7.05</v>
      </c>
      <c r="G86" s="17">
        <v>9.3000000000000007</v>
      </c>
      <c r="H86" s="9">
        <f t="shared" si="109"/>
        <v>8750</v>
      </c>
      <c r="I86" s="19">
        <f>(IF(D86="SHORT",IF(H86="",0,F86-G86),IF(H86="",0,G86-F86)))*C86</f>
        <v>11250.000000000004</v>
      </c>
      <c r="J86" s="11">
        <f t="shared" si="115"/>
        <v>4.0000000000000009</v>
      </c>
      <c r="K86" s="12">
        <f t="shared" si="116"/>
        <v>20000.000000000004</v>
      </c>
    </row>
    <row r="87" spans="1:11" s="22" customFormat="1" ht="18" customHeight="1">
      <c r="A87" s="14">
        <v>43244</v>
      </c>
      <c r="B87" s="15" t="s">
        <v>39</v>
      </c>
      <c r="C87" s="16">
        <v>9000</v>
      </c>
      <c r="D87" s="15" t="s">
        <v>12</v>
      </c>
      <c r="E87" s="17">
        <v>6.85</v>
      </c>
      <c r="F87" s="17">
        <v>8.35</v>
      </c>
      <c r="G87" s="17">
        <v>10.1</v>
      </c>
      <c r="H87" s="9">
        <f t="shared" si="109"/>
        <v>13500</v>
      </c>
      <c r="I87" s="19">
        <f>(IF(D87="SHORT",IF(H87="",0,F87-G87),IF(H87="",0,G87-F87)))*C87</f>
        <v>15750</v>
      </c>
      <c r="J87" s="11">
        <f t="shared" si="115"/>
        <v>3.25</v>
      </c>
      <c r="K87" s="12">
        <f t="shared" si="116"/>
        <v>29250</v>
      </c>
    </row>
    <row r="88" spans="1:11" s="13" customFormat="1" ht="18" customHeight="1">
      <c r="A88" s="5">
        <v>43244</v>
      </c>
      <c r="B88" s="6" t="s">
        <v>40</v>
      </c>
      <c r="C88" s="7">
        <v>5000</v>
      </c>
      <c r="D88" s="24" t="s">
        <v>12</v>
      </c>
      <c r="E88" s="8">
        <v>5</v>
      </c>
      <c r="F88" s="8">
        <v>3.5</v>
      </c>
      <c r="G88" s="8"/>
      <c r="H88" s="9">
        <f t="shared" si="109"/>
        <v>-7500</v>
      </c>
      <c r="I88" s="10"/>
      <c r="J88" s="11">
        <f t="shared" si="115"/>
        <v>-1.5</v>
      </c>
      <c r="K88" s="12">
        <f t="shared" si="116"/>
        <v>-7500</v>
      </c>
    </row>
    <row r="89" spans="1:11" s="13" customFormat="1" ht="18" customHeight="1">
      <c r="A89" s="5">
        <v>43243</v>
      </c>
      <c r="B89" s="6" t="s">
        <v>41</v>
      </c>
      <c r="C89" s="7">
        <v>35000</v>
      </c>
      <c r="D89" s="24" t="s">
        <v>12</v>
      </c>
      <c r="E89" s="8">
        <v>1.2</v>
      </c>
      <c r="F89" s="8">
        <v>1.35</v>
      </c>
      <c r="G89" s="8"/>
      <c r="H89" s="9">
        <f t="shared" si="109"/>
        <v>5250.0000000000045</v>
      </c>
      <c r="I89" s="10"/>
      <c r="J89" s="11">
        <f t="shared" si="115"/>
        <v>0.15000000000000013</v>
      </c>
      <c r="K89" s="12">
        <f t="shared" si="116"/>
        <v>5250.0000000000045</v>
      </c>
    </row>
    <row r="90" spans="1:11" s="22" customFormat="1" ht="18" customHeight="1">
      <c r="A90" s="14">
        <v>43242</v>
      </c>
      <c r="B90" s="15" t="s">
        <v>42</v>
      </c>
      <c r="C90" s="16">
        <v>35000</v>
      </c>
      <c r="D90" s="15" t="s">
        <v>12</v>
      </c>
      <c r="E90" s="17">
        <v>2.25</v>
      </c>
      <c r="F90" s="17">
        <v>2.7</v>
      </c>
      <c r="G90" s="17">
        <v>3.4</v>
      </c>
      <c r="H90" s="9">
        <f t="shared" si="109"/>
        <v>15750.000000000005</v>
      </c>
      <c r="I90" s="19">
        <f>(IF(D90="SHORT",IF(H90="",0,F90-G90),IF(H90="",0,G90-F90)))*C90</f>
        <v>24499.999999999989</v>
      </c>
      <c r="J90" s="11">
        <f t="shared" si="115"/>
        <v>1.1499999999999997</v>
      </c>
      <c r="K90" s="12">
        <f t="shared" si="116"/>
        <v>40249.999999999993</v>
      </c>
    </row>
    <row r="91" spans="1:11" s="13" customFormat="1" ht="18" customHeight="1">
      <c r="A91" s="5">
        <v>43241</v>
      </c>
      <c r="B91" s="6" t="s">
        <v>43</v>
      </c>
      <c r="C91" s="7">
        <v>6500</v>
      </c>
      <c r="D91" s="6" t="s">
        <v>12</v>
      </c>
      <c r="E91" s="8">
        <v>8.5</v>
      </c>
      <c r="F91" s="8">
        <v>10</v>
      </c>
      <c r="G91" s="8"/>
      <c r="H91" s="9">
        <f t="shared" si="109"/>
        <v>9750</v>
      </c>
      <c r="I91" s="10"/>
      <c r="J91" s="11">
        <f t="shared" si="115"/>
        <v>1.5</v>
      </c>
      <c r="K91" s="12">
        <f t="shared" si="116"/>
        <v>9750</v>
      </c>
    </row>
    <row r="92" spans="1:11" s="13" customFormat="1" ht="18" customHeight="1">
      <c r="A92" s="5">
        <v>43238</v>
      </c>
      <c r="B92" s="6" t="s">
        <v>44</v>
      </c>
      <c r="C92" s="7">
        <v>35000</v>
      </c>
      <c r="D92" s="6" t="s">
        <v>12</v>
      </c>
      <c r="E92" s="8">
        <v>1.3</v>
      </c>
      <c r="F92" s="8">
        <v>1.45</v>
      </c>
      <c r="G92" s="8"/>
      <c r="H92" s="9">
        <f t="shared" si="109"/>
        <v>5249.9999999999973</v>
      </c>
      <c r="I92" s="10"/>
      <c r="J92" s="11">
        <f t="shared" si="115"/>
        <v>0.14999999999999991</v>
      </c>
      <c r="K92" s="12">
        <f t="shared" si="116"/>
        <v>5249.9999999999973</v>
      </c>
    </row>
    <row r="93" spans="1:11" s="22" customFormat="1" ht="18" customHeight="1">
      <c r="A93" s="14">
        <v>43237</v>
      </c>
      <c r="B93" s="15" t="s">
        <v>45</v>
      </c>
      <c r="C93" s="16">
        <v>13335</v>
      </c>
      <c r="D93" s="15" t="s">
        <v>12</v>
      </c>
      <c r="E93" s="17">
        <v>6</v>
      </c>
      <c r="F93" s="17">
        <v>7</v>
      </c>
      <c r="G93" s="17">
        <v>8.25</v>
      </c>
      <c r="H93" s="9">
        <f t="shared" si="109"/>
        <v>13335</v>
      </c>
      <c r="I93" s="19">
        <f>(IF(D93="SHORT",IF(H93="",0,F93-G93),IF(H93="",0,G93-F93)))*C93</f>
        <v>16668.75</v>
      </c>
      <c r="J93" s="11">
        <f t="shared" si="115"/>
        <v>2.25</v>
      </c>
      <c r="K93" s="12">
        <f t="shared" si="116"/>
        <v>30003.75</v>
      </c>
    </row>
    <row r="94" spans="1:11" s="13" customFormat="1" ht="18" customHeight="1">
      <c r="A94" s="5">
        <v>43236</v>
      </c>
      <c r="B94" s="6" t="s">
        <v>46</v>
      </c>
      <c r="C94" s="7">
        <v>8750</v>
      </c>
      <c r="D94" s="6" t="s">
        <v>12</v>
      </c>
      <c r="E94" s="8">
        <v>5.3</v>
      </c>
      <c r="F94" s="8">
        <v>6.55</v>
      </c>
      <c r="G94" s="8"/>
      <c r="H94" s="9">
        <f t="shared" si="109"/>
        <v>10937.5</v>
      </c>
      <c r="I94" s="10"/>
      <c r="J94" s="11">
        <f t="shared" si="115"/>
        <v>1.25</v>
      </c>
      <c r="K94" s="12">
        <f t="shared" si="116"/>
        <v>10937.5</v>
      </c>
    </row>
    <row r="95" spans="1:11" s="22" customFormat="1" ht="18" customHeight="1">
      <c r="A95" s="14">
        <v>43235</v>
      </c>
      <c r="B95" s="15" t="s">
        <v>47</v>
      </c>
      <c r="C95" s="16">
        <v>15000</v>
      </c>
      <c r="D95" s="15" t="s">
        <v>12</v>
      </c>
      <c r="E95" s="17">
        <v>8</v>
      </c>
      <c r="F95" s="17">
        <v>9</v>
      </c>
      <c r="G95" s="17">
        <v>10.25</v>
      </c>
      <c r="H95" s="9">
        <f t="shared" si="109"/>
        <v>15000</v>
      </c>
      <c r="I95" s="19">
        <f>(IF(D95="SHORT",IF(H95="",0,F95-G95),IF(H95="",0,G95-F95)))*C95</f>
        <v>18750</v>
      </c>
      <c r="J95" s="11">
        <f t="shared" si="115"/>
        <v>2.25</v>
      </c>
      <c r="K95" s="12">
        <f t="shared" si="116"/>
        <v>33750</v>
      </c>
    </row>
    <row r="96" spans="1:11" s="13" customFormat="1" ht="18" customHeight="1">
      <c r="A96" s="5">
        <v>43229</v>
      </c>
      <c r="B96" s="6" t="s">
        <v>48</v>
      </c>
      <c r="C96" s="7">
        <v>15000</v>
      </c>
      <c r="D96" s="6" t="s">
        <v>12</v>
      </c>
      <c r="E96" s="8">
        <v>7.15</v>
      </c>
      <c r="F96" s="8">
        <v>6.55</v>
      </c>
      <c r="G96" s="8"/>
      <c r="H96" s="9">
        <f t="shared" si="109"/>
        <v>-9000.0000000000073</v>
      </c>
      <c r="I96" s="10"/>
      <c r="J96" s="11">
        <f t="shared" si="115"/>
        <v>-0.60000000000000053</v>
      </c>
      <c r="K96" s="12">
        <f t="shared" si="116"/>
        <v>-9000.0000000000073</v>
      </c>
    </row>
    <row r="97" spans="1:11" s="13" customFormat="1" ht="18" customHeight="1">
      <c r="A97" s="5">
        <v>43228</v>
      </c>
      <c r="B97" s="6" t="s">
        <v>49</v>
      </c>
      <c r="C97" s="7">
        <v>11250</v>
      </c>
      <c r="D97" s="6" t="s">
        <v>12</v>
      </c>
      <c r="E97" s="8">
        <v>6.4</v>
      </c>
      <c r="F97" s="8">
        <v>6.65</v>
      </c>
      <c r="G97" s="8"/>
      <c r="H97" s="9">
        <f t="shared" si="109"/>
        <v>2812.5</v>
      </c>
      <c r="I97" s="10"/>
      <c r="J97" s="11">
        <f t="shared" si="115"/>
        <v>0.25</v>
      </c>
      <c r="K97" s="12">
        <f t="shared" si="116"/>
        <v>2812.5</v>
      </c>
    </row>
    <row r="98" spans="1:11" s="13" customFormat="1" ht="18" customHeight="1">
      <c r="A98" s="5">
        <v>43224</v>
      </c>
      <c r="B98" s="6" t="s">
        <v>50</v>
      </c>
      <c r="C98" s="7">
        <v>5500</v>
      </c>
      <c r="D98" s="6" t="s">
        <v>12</v>
      </c>
      <c r="E98" s="8">
        <v>14.25</v>
      </c>
      <c r="F98" s="8">
        <v>12.7</v>
      </c>
      <c r="G98" s="8"/>
      <c r="H98" s="9">
        <f t="shared" si="109"/>
        <v>-8525.0000000000036</v>
      </c>
      <c r="I98" s="10"/>
      <c r="J98" s="11">
        <f t="shared" si="115"/>
        <v>-1.5500000000000007</v>
      </c>
      <c r="K98" s="12">
        <f t="shared" si="116"/>
        <v>-8525.0000000000036</v>
      </c>
    </row>
    <row r="99" spans="1:11" ht="21">
      <c r="A99" s="26"/>
      <c r="B99" s="27"/>
      <c r="C99" s="27"/>
      <c r="D99" s="27"/>
      <c r="E99" s="27"/>
      <c r="F99" s="92" t="s">
        <v>80</v>
      </c>
      <c r="G99" s="93"/>
      <c r="H99" s="93"/>
      <c r="I99" s="94"/>
      <c r="J99" s="95">
        <f>SUM(K84:K98)</f>
        <v>185028.75</v>
      </c>
      <c r="K99" s="96"/>
    </row>
    <row r="100" spans="1:11" s="22" customFormat="1" ht="18" customHeight="1">
      <c r="A100" s="14">
        <v>43220</v>
      </c>
      <c r="B100" s="15" t="s">
        <v>51</v>
      </c>
      <c r="C100" s="16">
        <v>48000</v>
      </c>
      <c r="D100" s="15" t="s">
        <v>12</v>
      </c>
      <c r="E100" s="17">
        <v>1.75</v>
      </c>
      <c r="F100" s="17">
        <v>2.25</v>
      </c>
      <c r="G100" s="17">
        <v>3</v>
      </c>
      <c r="H100" s="9">
        <f t="shared" si="109"/>
        <v>24000</v>
      </c>
      <c r="I100" s="19">
        <f>(IF(D100="SHORT",IF(H100="",0,F100-G100),IF(H100="",0,G100-F100)))*C100</f>
        <v>36000</v>
      </c>
      <c r="J100" s="11">
        <f t="shared" ref="J100:J114" si="117">(H100+I100)/C100</f>
        <v>1.25</v>
      </c>
      <c r="K100" s="12">
        <f t="shared" ref="K100:K114" si="118">SUM(H100:I100)</f>
        <v>60000</v>
      </c>
    </row>
    <row r="101" spans="1:11" s="13" customFormat="1" ht="18" customHeight="1">
      <c r="A101" s="5">
        <v>43217</v>
      </c>
      <c r="B101" s="6" t="s">
        <v>52</v>
      </c>
      <c r="C101" s="7">
        <v>30000</v>
      </c>
      <c r="D101" s="6" t="s">
        <v>12</v>
      </c>
      <c r="E101" s="8">
        <v>1.5</v>
      </c>
      <c r="F101" s="8">
        <v>2.25</v>
      </c>
      <c r="G101" s="8"/>
      <c r="H101" s="9">
        <f t="shared" si="109"/>
        <v>22500</v>
      </c>
      <c r="I101" s="10"/>
      <c r="J101" s="11">
        <f t="shared" si="117"/>
        <v>0.75</v>
      </c>
      <c r="K101" s="12">
        <f t="shared" si="118"/>
        <v>22500</v>
      </c>
    </row>
    <row r="102" spans="1:11" s="13" customFormat="1" ht="18" customHeight="1">
      <c r="A102" s="5">
        <v>43215</v>
      </c>
      <c r="B102" s="6" t="s">
        <v>53</v>
      </c>
      <c r="C102" s="7">
        <v>8750</v>
      </c>
      <c r="D102" s="6" t="s">
        <v>12</v>
      </c>
      <c r="E102" s="8">
        <v>4.0999999999999996</v>
      </c>
      <c r="F102" s="8">
        <v>5.6</v>
      </c>
      <c r="G102" s="8"/>
      <c r="H102" s="9">
        <f t="shared" si="109"/>
        <v>13125</v>
      </c>
      <c r="I102" s="10"/>
      <c r="J102" s="11">
        <f t="shared" si="117"/>
        <v>1.5</v>
      </c>
      <c r="K102" s="12">
        <f t="shared" si="118"/>
        <v>13125</v>
      </c>
    </row>
    <row r="103" spans="1:11" s="13" customFormat="1" ht="18" customHeight="1">
      <c r="A103" s="5">
        <v>43214</v>
      </c>
      <c r="B103" s="6" t="s">
        <v>54</v>
      </c>
      <c r="C103" s="7">
        <v>2500</v>
      </c>
      <c r="D103" s="6" t="s">
        <v>12</v>
      </c>
      <c r="E103" s="8">
        <v>37</v>
      </c>
      <c r="F103" s="8">
        <v>38.700000000000003</v>
      </c>
      <c r="G103" s="8"/>
      <c r="H103" s="9">
        <f t="shared" si="109"/>
        <v>4250.0000000000073</v>
      </c>
      <c r="I103" s="10"/>
      <c r="J103" s="11">
        <f t="shared" si="117"/>
        <v>1.7000000000000028</v>
      </c>
      <c r="K103" s="12">
        <f t="shared" si="118"/>
        <v>4250.0000000000073</v>
      </c>
    </row>
    <row r="104" spans="1:11" s="22" customFormat="1" ht="18" customHeight="1">
      <c r="A104" s="14">
        <v>43209</v>
      </c>
      <c r="B104" s="15" t="s">
        <v>55</v>
      </c>
      <c r="C104" s="16">
        <v>17500</v>
      </c>
      <c r="D104" s="15" t="s">
        <v>12</v>
      </c>
      <c r="E104" s="17">
        <v>4.5</v>
      </c>
      <c r="F104" s="17">
        <v>5.45</v>
      </c>
      <c r="G104" s="17">
        <v>6.7</v>
      </c>
      <c r="H104" s="9">
        <f t="shared" si="109"/>
        <v>16625.000000000004</v>
      </c>
      <c r="I104" s="19">
        <f>(IF(D104="SHORT",IF(H104="",0,F104-G104),IF(H104="",0,G104-F104)))*C104</f>
        <v>21875</v>
      </c>
      <c r="J104" s="11">
        <f t="shared" si="117"/>
        <v>2.2000000000000002</v>
      </c>
      <c r="K104" s="12">
        <f t="shared" si="118"/>
        <v>38500</v>
      </c>
    </row>
    <row r="105" spans="1:11" s="13" customFormat="1" ht="18" customHeight="1">
      <c r="A105" s="5">
        <v>43208</v>
      </c>
      <c r="B105" s="6" t="s">
        <v>56</v>
      </c>
      <c r="C105" s="7">
        <v>7500</v>
      </c>
      <c r="D105" s="6" t="s">
        <v>12</v>
      </c>
      <c r="E105" s="8">
        <v>13</v>
      </c>
      <c r="F105" s="8">
        <v>10.75</v>
      </c>
      <c r="G105" s="8"/>
      <c r="H105" s="9">
        <f t="shared" si="109"/>
        <v>-16875</v>
      </c>
      <c r="I105" s="10"/>
      <c r="J105" s="11">
        <f t="shared" si="117"/>
        <v>-2.25</v>
      </c>
      <c r="K105" s="12">
        <f t="shared" si="118"/>
        <v>-16875</v>
      </c>
    </row>
    <row r="106" spans="1:11" s="13" customFormat="1" ht="18" customHeight="1">
      <c r="A106" s="5">
        <v>43207</v>
      </c>
      <c r="B106" s="6" t="s">
        <v>57</v>
      </c>
      <c r="C106" s="7">
        <v>5000</v>
      </c>
      <c r="D106" s="6" t="s">
        <v>12</v>
      </c>
      <c r="E106" s="8">
        <v>7.85</v>
      </c>
      <c r="F106" s="8">
        <v>8.4</v>
      </c>
      <c r="G106" s="8"/>
      <c r="H106" s="9">
        <f t="shared" si="109"/>
        <v>2750.0000000000036</v>
      </c>
      <c r="I106" s="10"/>
      <c r="J106" s="11">
        <f t="shared" si="117"/>
        <v>0.55000000000000071</v>
      </c>
      <c r="K106" s="12">
        <f t="shared" si="118"/>
        <v>2750.0000000000036</v>
      </c>
    </row>
    <row r="107" spans="1:11" s="22" customFormat="1" ht="18" customHeight="1">
      <c r="A107" s="14">
        <v>43206</v>
      </c>
      <c r="B107" s="15" t="s">
        <v>58</v>
      </c>
      <c r="C107" s="16">
        <v>4000</v>
      </c>
      <c r="D107" s="15" t="s">
        <v>12</v>
      </c>
      <c r="E107" s="17">
        <v>13</v>
      </c>
      <c r="F107" s="17">
        <v>16.5</v>
      </c>
      <c r="G107" s="17">
        <v>20.5</v>
      </c>
      <c r="H107" s="9">
        <f t="shared" si="109"/>
        <v>14000</v>
      </c>
      <c r="I107" s="19">
        <f>(IF(D107="SHORT",IF(H107="",0,F107-G107),IF(H107="",0,G107-F107)))*C107</f>
        <v>16000</v>
      </c>
      <c r="J107" s="11">
        <f t="shared" si="117"/>
        <v>7.5</v>
      </c>
      <c r="K107" s="12">
        <f t="shared" si="118"/>
        <v>30000</v>
      </c>
    </row>
    <row r="108" spans="1:11" s="13" customFormat="1" ht="18" customHeight="1">
      <c r="A108" s="5">
        <v>43201</v>
      </c>
      <c r="B108" s="6" t="s">
        <v>59</v>
      </c>
      <c r="C108" s="7">
        <v>3200</v>
      </c>
      <c r="D108" s="6" t="s">
        <v>12</v>
      </c>
      <c r="E108" s="8">
        <v>22</v>
      </c>
      <c r="F108" s="8">
        <v>25</v>
      </c>
      <c r="G108" s="8"/>
      <c r="H108" s="9">
        <f t="shared" si="109"/>
        <v>9600</v>
      </c>
      <c r="I108" s="10"/>
      <c r="J108" s="11">
        <f t="shared" si="117"/>
        <v>3</v>
      </c>
      <c r="K108" s="12">
        <f t="shared" si="118"/>
        <v>9600</v>
      </c>
    </row>
    <row r="109" spans="1:11" s="13" customFormat="1" ht="18" customHeight="1">
      <c r="A109" s="5">
        <v>43200</v>
      </c>
      <c r="B109" s="6" t="s">
        <v>60</v>
      </c>
      <c r="C109" s="7">
        <v>5000</v>
      </c>
      <c r="D109" s="6" t="s">
        <v>12</v>
      </c>
      <c r="E109" s="8">
        <v>12</v>
      </c>
      <c r="F109" s="8">
        <v>13.6</v>
      </c>
      <c r="G109" s="8"/>
      <c r="H109" s="9">
        <f t="shared" si="109"/>
        <v>7999.9999999999982</v>
      </c>
      <c r="I109" s="10"/>
      <c r="J109" s="11">
        <f t="shared" si="117"/>
        <v>1.5999999999999996</v>
      </c>
      <c r="K109" s="12">
        <f t="shared" si="118"/>
        <v>7999.9999999999982</v>
      </c>
    </row>
    <row r="110" spans="1:11" s="13" customFormat="1" ht="18" customHeight="1">
      <c r="A110" s="5">
        <v>43199</v>
      </c>
      <c r="B110" s="6" t="s">
        <v>61</v>
      </c>
      <c r="C110" s="7">
        <v>35000</v>
      </c>
      <c r="D110" s="6" t="s">
        <v>12</v>
      </c>
      <c r="E110" s="8">
        <v>3.6</v>
      </c>
      <c r="F110" s="8">
        <v>4.3499999999999996</v>
      </c>
      <c r="G110" s="8"/>
      <c r="H110" s="9">
        <f t="shared" si="109"/>
        <v>26249.999999999985</v>
      </c>
      <c r="I110" s="10"/>
      <c r="J110" s="11">
        <f t="shared" si="117"/>
        <v>0.74999999999999956</v>
      </c>
      <c r="K110" s="12">
        <f t="shared" si="118"/>
        <v>26249.999999999985</v>
      </c>
    </row>
    <row r="111" spans="1:11" s="13" customFormat="1" ht="18" customHeight="1">
      <c r="A111" s="5">
        <v>43199</v>
      </c>
      <c r="B111" s="6" t="s">
        <v>62</v>
      </c>
      <c r="C111" s="7">
        <v>22500</v>
      </c>
      <c r="D111" s="6" t="s">
        <v>12</v>
      </c>
      <c r="E111" s="8">
        <v>7.2</v>
      </c>
      <c r="F111" s="8">
        <v>8.3000000000000007</v>
      </c>
      <c r="G111" s="8"/>
      <c r="H111" s="9">
        <f t="shared" si="109"/>
        <v>24750.000000000011</v>
      </c>
      <c r="I111" s="10"/>
      <c r="J111" s="11">
        <f t="shared" si="117"/>
        <v>1.1000000000000005</v>
      </c>
      <c r="K111" s="12">
        <f t="shared" si="118"/>
        <v>24750.000000000011</v>
      </c>
    </row>
    <row r="112" spans="1:11" s="13" customFormat="1" ht="18" customHeight="1">
      <c r="A112" s="5">
        <v>43195</v>
      </c>
      <c r="B112" s="6" t="s">
        <v>52</v>
      </c>
      <c r="C112" s="7">
        <v>24000</v>
      </c>
      <c r="D112" s="6" t="s">
        <v>12</v>
      </c>
      <c r="E112" s="8">
        <v>2.15</v>
      </c>
      <c r="F112" s="8">
        <v>3</v>
      </c>
      <c r="G112" s="8"/>
      <c r="H112" s="9">
        <f t="shared" si="109"/>
        <v>20400.000000000004</v>
      </c>
      <c r="I112" s="10"/>
      <c r="J112" s="11">
        <f t="shared" si="117"/>
        <v>0.8500000000000002</v>
      </c>
      <c r="K112" s="12">
        <f t="shared" si="118"/>
        <v>20400.000000000004</v>
      </c>
    </row>
    <row r="113" spans="1:11" s="13" customFormat="1" ht="18" customHeight="1">
      <c r="A113" s="5">
        <v>43194</v>
      </c>
      <c r="B113" s="6" t="s">
        <v>63</v>
      </c>
      <c r="C113" s="7">
        <v>35000</v>
      </c>
      <c r="D113" s="6" t="s">
        <v>12</v>
      </c>
      <c r="E113" s="8">
        <v>1.6</v>
      </c>
      <c r="F113" s="8">
        <v>2.35</v>
      </c>
      <c r="G113" s="8"/>
      <c r="H113" s="9">
        <f t="shared" si="109"/>
        <v>26250</v>
      </c>
      <c r="I113" s="10"/>
      <c r="J113" s="11">
        <f t="shared" si="117"/>
        <v>0.75</v>
      </c>
      <c r="K113" s="12">
        <f t="shared" si="118"/>
        <v>26250</v>
      </c>
    </row>
    <row r="114" spans="1:11" s="13" customFormat="1" ht="18" customHeight="1">
      <c r="A114" s="5">
        <v>43193</v>
      </c>
      <c r="B114" s="6" t="s">
        <v>64</v>
      </c>
      <c r="C114" s="7">
        <v>20000</v>
      </c>
      <c r="D114" s="6" t="s">
        <v>12</v>
      </c>
      <c r="E114" s="8">
        <v>1.4</v>
      </c>
      <c r="F114" s="8">
        <v>1.95</v>
      </c>
      <c r="G114" s="8"/>
      <c r="H114" s="9">
        <f t="shared" si="109"/>
        <v>11000</v>
      </c>
      <c r="I114" s="10"/>
      <c r="J114" s="11">
        <f t="shared" si="117"/>
        <v>0.55000000000000004</v>
      </c>
      <c r="K114" s="12">
        <f t="shared" si="118"/>
        <v>11000</v>
      </c>
    </row>
    <row r="115" spans="1:11" ht="21">
      <c r="A115" s="26"/>
      <c r="B115" s="27"/>
      <c r="C115" s="27"/>
      <c r="D115" s="27"/>
      <c r="E115" s="27"/>
      <c r="F115" s="92" t="s">
        <v>80</v>
      </c>
      <c r="G115" s="93"/>
      <c r="H115" s="93"/>
      <c r="I115" s="94"/>
      <c r="J115" s="95">
        <f>SUM(K100:K114)</f>
        <v>280500</v>
      </c>
      <c r="K115" s="96"/>
    </row>
    <row r="116" spans="1:11" s="13" customFormat="1" ht="18" customHeight="1">
      <c r="A116" s="5">
        <v>43186</v>
      </c>
      <c r="B116" s="6" t="s">
        <v>65</v>
      </c>
      <c r="C116" s="7">
        <v>18669</v>
      </c>
      <c r="D116" s="6" t="s">
        <v>12</v>
      </c>
      <c r="E116" s="8">
        <v>0.45</v>
      </c>
      <c r="F116" s="8">
        <v>0.65</v>
      </c>
      <c r="G116" s="8"/>
      <c r="H116" s="9">
        <f t="shared" si="109"/>
        <v>3733.8</v>
      </c>
      <c r="I116" s="10"/>
      <c r="J116" s="11">
        <f t="shared" ref="J116:J122" si="119">(H116+I116)/C116</f>
        <v>0.2</v>
      </c>
      <c r="K116" s="12">
        <f t="shared" ref="K116:K122" si="120">SUM(H116:I116)</f>
        <v>3733.8</v>
      </c>
    </row>
    <row r="117" spans="1:11" s="13" customFormat="1" ht="18" customHeight="1">
      <c r="A117" s="5">
        <v>43185</v>
      </c>
      <c r="B117" s="6" t="s">
        <v>66</v>
      </c>
      <c r="C117" s="7">
        <v>7500</v>
      </c>
      <c r="D117" s="6" t="s">
        <v>12</v>
      </c>
      <c r="E117" s="8">
        <v>0.75</v>
      </c>
      <c r="F117" s="8">
        <v>1.4</v>
      </c>
      <c r="G117" s="8"/>
      <c r="H117" s="9">
        <f t="shared" si="109"/>
        <v>4874.9999999999991</v>
      </c>
      <c r="I117" s="10"/>
      <c r="J117" s="11">
        <f t="shared" si="119"/>
        <v>0.64999999999999991</v>
      </c>
      <c r="K117" s="12">
        <f t="shared" si="120"/>
        <v>4874.9999999999991</v>
      </c>
    </row>
    <row r="118" spans="1:11" s="13" customFormat="1" ht="18" customHeight="1">
      <c r="A118" s="5">
        <v>43182</v>
      </c>
      <c r="B118" s="6" t="s">
        <v>67</v>
      </c>
      <c r="C118" s="7">
        <v>3000</v>
      </c>
      <c r="D118" s="6" t="s">
        <v>12</v>
      </c>
      <c r="E118" s="8">
        <v>5.8</v>
      </c>
      <c r="F118" s="8">
        <v>8.5</v>
      </c>
      <c r="G118" s="8"/>
      <c r="H118" s="9">
        <f t="shared" si="109"/>
        <v>8100.0000000000009</v>
      </c>
      <c r="I118" s="10"/>
      <c r="J118" s="11">
        <f t="shared" si="119"/>
        <v>2.7</v>
      </c>
      <c r="K118" s="12">
        <f t="shared" si="120"/>
        <v>8100.0000000000009</v>
      </c>
    </row>
    <row r="119" spans="1:11" s="13" customFormat="1" ht="18" customHeight="1">
      <c r="A119" s="5">
        <v>43181</v>
      </c>
      <c r="B119" s="6" t="s">
        <v>68</v>
      </c>
      <c r="C119" s="7">
        <v>7500</v>
      </c>
      <c r="D119" s="6" t="s">
        <v>12</v>
      </c>
      <c r="E119" s="8">
        <v>8.6999999999999993</v>
      </c>
      <c r="F119" s="8">
        <v>10.95</v>
      </c>
      <c r="G119" s="8"/>
      <c r="H119" s="9">
        <f t="shared" si="109"/>
        <v>16875</v>
      </c>
      <c r="I119" s="10"/>
      <c r="J119" s="11">
        <f t="shared" si="119"/>
        <v>2.25</v>
      </c>
      <c r="K119" s="12">
        <f t="shared" si="120"/>
        <v>16875</v>
      </c>
    </row>
    <row r="120" spans="1:11" s="13" customFormat="1" ht="18" customHeight="1">
      <c r="A120" s="5">
        <v>43173</v>
      </c>
      <c r="B120" s="6" t="s">
        <v>69</v>
      </c>
      <c r="C120" s="7">
        <v>30000</v>
      </c>
      <c r="D120" s="6" t="s">
        <v>12</v>
      </c>
      <c r="E120" s="8">
        <v>7.1</v>
      </c>
      <c r="F120" s="8">
        <v>7.85</v>
      </c>
      <c r="G120" s="8"/>
      <c r="H120" s="9">
        <f t="shared" ref="H120:H131" si="121">(IF(D120="SHORT",E120-F120,IF(D120="LONG",F120-E120)))*C120</f>
        <v>22500</v>
      </c>
      <c r="I120" s="10"/>
      <c r="J120" s="11">
        <f t="shared" si="119"/>
        <v>0.75</v>
      </c>
      <c r="K120" s="12">
        <f t="shared" si="120"/>
        <v>22500</v>
      </c>
    </row>
    <row r="121" spans="1:11" s="13" customFormat="1" ht="18" customHeight="1">
      <c r="A121" s="5">
        <v>43164</v>
      </c>
      <c r="B121" s="6" t="s">
        <v>70</v>
      </c>
      <c r="C121" s="7">
        <v>20000</v>
      </c>
      <c r="D121" s="6" t="s">
        <v>12</v>
      </c>
      <c r="E121" s="8">
        <v>3.6</v>
      </c>
      <c r="F121" s="8">
        <v>2.8</v>
      </c>
      <c r="G121" s="8"/>
      <c r="H121" s="9">
        <f t="shared" si="121"/>
        <v>-16000.000000000005</v>
      </c>
      <c r="I121" s="10"/>
      <c r="J121" s="11">
        <f t="shared" si="119"/>
        <v>-0.80000000000000027</v>
      </c>
      <c r="K121" s="12">
        <f t="shared" si="120"/>
        <v>-16000.000000000005</v>
      </c>
    </row>
    <row r="122" spans="1:11" s="13" customFormat="1" ht="18" customHeight="1">
      <c r="A122" s="5">
        <v>43160</v>
      </c>
      <c r="B122" s="6" t="s">
        <v>71</v>
      </c>
      <c r="C122" s="7">
        <v>10000</v>
      </c>
      <c r="D122" s="6" t="s">
        <v>12</v>
      </c>
      <c r="E122" s="8">
        <v>14.3</v>
      </c>
      <c r="F122" s="8">
        <v>15.55</v>
      </c>
      <c r="G122" s="8"/>
      <c r="H122" s="9">
        <f t="shared" si="121"/>
        <v>12500</v>
      </c>
      <c r="I122" s="10"/>
      <c r="J122" s="11">
        <f t="shared" si="119"/>
        <v>1.25</v>
      </c>
      <c r="K122" s="12">
        <f t="shared" si="120"/>
        <v>12500</v>
      </c>
    </row>
    <row r="123" spans="1:11" ht="21">
      <c r="A123" s="26"/>
      <c r="B123" s="27"/>
      <c r="C123" s="27"/>
      <c r="D123" s="27"/>
      <c r="E123" s="27"/>
      <c r="F123" s="92" t="s">
        <v>80</v>
      </c>
      <c r="G123" s="93"/>
      <c r="H123" s="93"/>
      <c r="I123" s="94"/>
      <c r="J123" s="95">
        <f>SUM(K116:K122)</f>
        <v>52583.799999999996</v>
      </c>
      <c r="K123" s="96"/>
    </row>
    <row r="124" spans="1:11" s="13" customFormat="1" ht="18" customHeight="1">
      <c r="A124" s="5">
        <v>43159</v>
      </c>
      <c r="B124" s="6" t="s">
        <v>72</v>
      </c>
      <c r="C124" s="7">
        <v>6500</v>
      </c>
      <c r="D124" s="6" t="s">
        <v>12</v>
      </c>
      <c r="E124" s="8">
        <v>13.15</v>
      </c>
      <c r="F124" s="8">
        <v>11.65</v>
      </c>
      <c r="G124" s="8"/>
      <c r="H124" s="9">
        <f t="shared" si="121"/>
        <v>-9750</v>
      </c>
      <c r="I124" s="10"/>
      <c r="J124" s="11">
        <f t="shared" ref="J124:J131" si="122">(H124+I124)/C124</f>
        <v>-1.5</v>
      </c>
      <c r="K124" s="12">
        <f t="shared" ref="K124:K131" si="123">SUM(H124:I124)</f>
        <v>-9750</v>
      </c>
    </row>
    <row r="125" spans="1:11" s="13" customFormat="1" ht="18" customHeight="1">
      <c r="A125" s="5">
        <v>43158</v>
      </c>
      <c r="B125" s="6" t="s">
        <v>73</v>
      </c>
      <c r="C125" s="7">
        <v>14000</v>
      </c>
      <c r="D125" s="6" t="s">
        <v>12</v>
      </c>
      <c r="E125" s="8">
        <v>4.5</v>
      </c>
      <c r="F125" s="8">
        <v>5.75</v>
      </c>
      <c r="G125" s="8"/>
      <c r="H125" s="9">
        <f t="shared" si="121"/>
        <v>17500</v>
      </c>
      <c r="I125" s="10"/>
      <c r="J125" s="11">
        <f t="shared" si="122"/>
        <v>1.25</v>
      </c>
      <c r="K125" s="12">
        <f t="shared" si="123"/>
        <v>17500</v>
      </c>
    </row>
    <row r="126" spans="1:11" s="13" customFormat="1" ht="18" customHeight="1">
      <c r="A126" s="5">
        <v>43154</v>
      </c>
      <c r="B126" s="24" t="s">
        <v>74</v>
      </c>
      <c r="C126" s="7">
        <v>20000</v>
      </c>
      <c r="D126" s="24" t="s">
        <v>12</v>
      </c>
      <c r="E126" s="8">
        <v>1.55</v>
      </c>
      <c r="F126" s="8">
        <v>2.5</v>
      </c>
      <c r="G126" s="8"/>
      <c r="H126" s="9">
        <f t="shared" si="121"/>
        <v>19000</v>
      </c>
      <c r="I126" s="10"/>
      <c r="J126" s="11">
        <f t="shared" si="122"/>
        <v>0.95</v>
      </c>
      <c r="K126" s="12">
        <f t="shared" si="123"/>
        <v>19000</v>
      </c>
    </row>
    <row r="127" spans="1:11" s="13" customFormat="1" ht="18" customHeight="1">
      <c r="A127" s="5">
        <v>43153</v>
      </c>
      <c r="B127" s="24" t="s">
        <v>75</v>
      </c>
      <c r="C127" s="7">
        <v>30000</v>
      </c>
      <c r="D127" s="24" t="s">
        <v>12</v>
      </c>
      <c r="E127" s="8">
        <v>4.45</v>
      </c>
      <c r="F127" s="8">
        <v>3.85</v>
      </c>
      <c r="G127" s="8"/>
      <c r="H127" s="9">
        <f t="shared" si="121"/>
        <v>-18000.000000000004</v>
      </c>
      <c r="I127" s="10"/>
      <c r="J127" s="11">
        <f t="shared" si="122"/>
        <v>-0.60000000000000009</v>
      </c>
      <c r="K127" s="12">
        <f t="shared" si="123"/>
        <v>-18000.000000000004</v>
      </c>
    </row>
    <row r="128" spans="1:11" s="22" customFormat="1" ht="18" customHeight="1">
      <c r="A128" s="14">
        <v>43150</v>
      </c>
      <c r="B128" s="15" t="s">
        <v>76</v>
      </c>
      <c r="C128" s="16">
        <v>5305</v>
      </c>
      <c r="D128" s="15" t="s">
        <v>12</v>
      </c>
      <c r="E128" s="17">
        <v>5.5</v>
      </c>
      <c r="F128" s="17">
        <v>7.25</v>
      </c>
      <c r="G128" s="17">
        <v>9.5</v>
      </c>
      <c r="H128" s="9">
        <f t="shared" si="121"/>
        <v>9283.75</v>
      </c>
      <c r="I128" s="19">
        <f>(IF(D128="SHORT",IF(H128="",0,F128-G128),IF(H128="",0,G128-F128)))*C128</f>
        <v>11936.25</v>
      </c>
      <c r="J128" s="11">
        <f t="shared" si="122"/>
        <v>4</v>
      </c>
      <c r="K128" s="12">
        <f t="shared" si="123"/>
        <v>21220</v>
      </c>
    </row>
    <row r="129" spans="1:11" s="13" customFormat="1" ht="18" customHeight="1">
      <c r="A129" s="5">
        <v>43150</v>
      </c>
      <c r="B129" s="24" t="s">
        <v>77</v>
      </c>
      <c r="C129" s="7">
        <v>6500</v>
      </c>
      <c r="D129" s="24" t="s">
        <v>12</v>
      </c>
      <c r="E129" s="8">
        <v>7.5</v>
      </c>
      <c r="F129" s="8">
        <v>6.25</v>
      </c>
      <c r="G129" s="8"/>
      <c r="H129" s="9">
        <f t="shared" si="121"/>
        <v>-8125</v>
      </c>
      <c r="I129" s="10"/>
      <c r="J129" s="11">
        <f t="shared" si="122"/>
        <v>-1.25</v>
      </c>
      <c r="K129" s="12">
        <f t="shared" si="123"/>
        <v>-8125</v>
      </c>
    </row>
    <row r="130" spans="1:11" s="13" customFormat="1" ht="18" customHeight="1">
      <c r="A130" s="5">
        <v>43147</v>
      </c>
      <c r="B130" s="24" t="s">
        <v>78</v>
      </c>
      <c r="C130" s="7">
        <v>4000</v>
      </c>
      <c r="D130" s="24" t="s">
        <v>12</v>
      </c>
      <c r="E130" s="8">
        <v>10.1</v>
      </c>
      <c r="F130" s="8">
        <v>12.65</v>
      </c>
      <c r="G130" s="8"/>
      <c r="H130" s="9">
        <f t="shared" si="121"/>
        <v>10200.000000000004</v>
      </c>
      <c r="I130" s="10"/>
      <c r="J130" s="11">
        <f t="shared" si="122"/>
        <v>2.5500000000000007</v>
      </c>
      <c r="K130" s="12">
        <f t="shared" si="123"/>
        <v>10200.000000000004</v>
      </c>
    </row>
    <row r="131" spans="1:11" s="13" customFormat="1" ht="18" customHeight="1">
      <c r="A131" s="5">
        <v>43145</v>
      </c>
      <c r="B131" s="24" t="s">
        <v>79</v>
      </c>
      <c r="C131" s="7">
        <v>10000</v>
      </c>
      <c r="D131" s="24" t="s">
        <v>12</v>
      </c>
      <c r="E131" s="8">
        <v>7.25</v>
      </c>
      <c r="F131" s="8">
        <v>6.5</v>
      </c>
      <c r="G131" s="8"/>
      <c r="H131" s="9">
        <f t="shared" si="121"/>
        <v>-7500</v>
      </c>
      <c r="I131" s="10"/>
      <c r="J131" s="11">
        <f t="shared" si="122"/>
        <v>-0.75</v>
      </c>
      <c r="K131" s="12">
        <f t="shared" si="123"/>
        <v>-7500</v>
      </c>
    </row>
    <row r="132" spans="1:11" ht="21">
      <c r="A132" s="26"/>
      <c r="B132" s="27"/>
      <c r="C132" s="27"/>
      <c r="D132" s="27"/>
      <c r="E132" s="27"/>
      <c r="F132" s="92" t="s">
        <v>80</v>
      </c>
      <c r="G132" s="93"/>
      <c r="H132" s="93"/>
      <c r="I132" s="94"/>
      <c r="J132" s="95">
        <f>SUM(K124:K131)</f>
        <v>24545</v>
      </c>
      <c r="K132" s="96"/>
    </row>
  </sheetData>
  <mergeCells count="29">
    <mergeCell ref="F38:I38"/>
    <mergeCell ref="J38:K38"/>
    <mergeCell ref="H5:I5"/>
    <mergeCell ref="A1:K2"/>
    <mergeCell ref="A3:K3"/>
    <mergeCell ref="A4:B4"/>
    <mergeCell ref="C4:D4"/>
    <mergeCell ref="E4:G4"/>
    <mergeCell ref="H4:I4"/>
    <mergeCell ref="F26:I26"/>
    <mergeCell ref="J26:K26"/>
    <mergeCell ref="F17:I17"/>
    <mergeCell ref="J17:K17"/>
    <mergeCell ref="F132:I132"/>
    <mergeCell ref="J132:K132"/>
    <mergeCell ref="F123:I123"/>
    <mergeCell ref="J123:K123"/>
    <mergeCell ref="F115:I115"/>
    <mergeCell ref="J115:K115"/>
    <mergeCell ref="F60:I60"/>
    <mergeCell ref="J60:K60"/>
    <mergeCell ref="F47:I47"/>
    <mergeCell ref="F99:I99"/>
    <mergeCell ref="J99:K99"/>
    <mergeCell ref="F83:I83"/>
    <mergeCell ref="J83:K83"/>
    <mergeCell ref="F72:I72"/>
    <mergeCell ref="J72:K72"/>
    <mergeCell ref="J47:K47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zoomScale="90" zoomScaleNormal="90" workbookViewId="0">
      <selection activeCell="A3" sqref="A3"/>
    </sheetView>
  </sheetViews>
  <sheetFormatPr defaultRowHeight="15"/>
  <cols>
    <col min="1" max="1" width="19.140625" customWidth="1"/>
    <col min="2" max="2" width="18.85546875" customWidth="1"/>
    <col min="3" max="3" width="18.140625" customWidth="1"/>
    <col min="4" max="4" width="16.85546875" customWidth="1"/>
    <col min="5" max="5" width="10.5703125" bestFit="1" customWidth="1"/>
    <col min="6" max="6" width="12.5703125" bestFit="1" customWidth="1"/>
  </cols>
  <sheetData>
    <row r="1" spans="1:6" ht="22.5">
      <c r="A1" s="105" t="s">
        <v>81</v>
      </c>
      <c r="B1" s="106"/>
      <c r="C1" s="106"/>
      <c r="D1" s="106"/>
      <c r="E1" s="38"/>
      <c r="F1" s="38"/>
    </row>
    <row r="2" spans="1:6" ht="15.75">
      <c r="A2" s="28" t="s">
        <v>82</v>
      </c>
      <c r="B2" s="28" t="s">
        <v>83</v>
      </c>
      <c r="C2" s="28" t="s">
        <v>84</v>
      </c>
      <c r="D2" s="28" t="s">
        <v>85</v>
      </c>
      <c r="E2" s="28" t="s">
        <v>82</v>
      </c>
      <c r="F2" s="28" t="s">
        <v>223</v>
      </c>
    </row>
    <row r="3" spans="1:6" ht="15.75">
      <c r="A3" s="37" t="s">
        <v>86</v>
      </c>
      <c r="B3" s="40">
        <v>200000</v>
      </c>
      <c r="C3" s="37">
        <v>103075</v>
      </c>
      <c r="D3" s="41">
        <f t="shared" ref="D3:D5" si="0">C3/B3</f>
        <v>0.51537500000000003</v>
      </c>
      <c r="E3" s="37" t="s">
        <v>203</v>
      </c>
      <c r="F3" s="42">
        <v>0.91</v>
      </c>
    </row>
    <row r="4" spans="1:6" ht="15.75">
      <c r="A4" s="37" t="s">
        <v>87</v>
      </c>
      <c r="B4" s="40">
        <v>200000</v>
      </c>
      <c r="C4" s="37">
        <v>174300</v>
      </c>
      <c r="D4" s="41">
        <f t="shared" si="0"/>
        <v>0.87150000000000005</v>
      </c>
      <c r="E4" s="37" t="s">
        <v>204</v>
      </c>
      <c r="F4" s="42">
        <v>1</v>
      </c>
    </row>
    <row r="5" spans="1:6" ht="15.75">
      <c r="A5" s="37" t="s">
        <v>88</v>
      </c>
      <c r="B5" s="40">
        <v>200000</v>
      </c>
      <c r="C5" s="37">
        <v>171087</v>
      </c>
      <c r="D5" s="41">
        <f t="shared" si="0"/>
        <v>0.85543499999999995</v>
      </c>
      <c r="E5" s="37" t="s">
        <v>205</v>
      </c>
      <c r="F5" s="42">
        <v>0.91</v>
      </c>
    </row>
    <row r="6" spans="1:6" ht="15.75">
      <c r="A6" s="37" t="s">
        <v>100</v>
      </c>
      <c r="B6" s="40">
        <v>200000</v>
      </c>
      <c r="C6" s="37">
        <v>85937</v>
      </c>
      <c r="D6" s="41">
        <f t="shared" ref="D6:D8" si="1">C6/B6</f>
        <v>0.42968499999999998</v>
      </c>
      <c r="E6" s="37" t="s">
        <v>256</v>
      </c>
      <c r="F6" s="42">
        <v>0.91670000000000007</v>
      </c>
    </row>
    <row r="7" spans="1:6" ht="15.75">
      <c r="A7" s="37" t="s">
        <v>108</v>
      </c>
      <c r="B7" s="40">
        <v>200000</v>
      </c>
      <c r="C7" s="37">
        <v>188643</v>
      </c>
      <c r="D7" s="41">
        <f t="shared" si="1"/>
        <v>0.94321500000000003</v>
      </c>
      <c r="E7" s="43"/>
      <c r="F7" s="43"/>
    </row>
    <row r="8" spans="1:6" ht="15.75">
      <c r="A8" s="37" t="s">
        <v>122</v>
      </c>
      <c r="B8" s="40">
        <v>200000</v>
      </c>
      <c r="C8" s="37">
        <v>84413</v>
      </c>
      <c r="D8" s="41">
        <f t="shared" si="1"/>
        <v>0.42206500000000002</v>
      </c>
      <c r="E8" s="43"/>
      <c r="F8" s="43"/>
    </row>
    <row r="9" spans="1:6" ht="15.75">
      <c r="A9" s="37" t="s">
        <v>137</v>
      </c>
      <c r="B9" s="40">
        <v>200000</v>
      </c>
      <c r="C9" s="37">
        <v>196325</v>
      </c>
      <c r="D9" s="41">
        <f t="shared" ref="D9:D13" si="2">C9/B9</f>
        <v>0.98162499999999997</v>
      </c>
      <c r="E9" s="43"/>
      <c r="F9" s="43"/>
    </row>
    <row r="10" spans="1:6" ht="15.75">
      <c r="A10" s="37" t="s">
        <v>203</v>
      </c>
      <c r="B10" s="40">
        <v>200000</v>
      </c>
      <c r="C10" s="37">
        <v>138662</v>
      </c>
      <c r="D10" s="41">
        <f t="shared" si="2"/>
        <v>0.69330999999999998</v>
      </c>
      <c r="E10" s="43"/>
      <c r="F10" s="43"/>
    </row>
    <row r="11" spans="1:6" ht="15.75">
      <c r="A11" s="37" t="s">
        <v>204</v>
      </c>
      <c r="B11" s="40">
        <v>200000</v>
      </c>
      <c r="C11" s="37">
        <v>73875</v>
      </c>
      <c r="D11" s="41">
        <f t="shared" si="2"/>
        <v>0.36937500000000001</v>
      </c>
      <c r="E11" s="43"/>
      <c r="F11" s="43"/>
    </row>
    <row r="12" spans="1:6" ht="15.75">
      <c r="A12" s="37" t="s">
        <v>205</v>
      </c>
      <c r="B12" s="40">
        <v>200000</v>
      </c>
      <c r="C12" s="37">
        <v>284300</v>
      </c>
      <c r="D12" s="41">
        <f t="shared" si="2"/>
        <v>1.4215</v>
      </c>
      <c r="E12" s="43"/>
      <c r="F12" s="43"/>
    </row>
    <row r="13" spans="1:6" ht="15.75">
      <c r="A13" s="37" t="s">
        <v>256</v>
      </c>
      <c r="B13" s="40">
        <v>200000</v>
      </c>
      <c r="C13" s="37">
        <v>234004</v>
      </c>
      <c r="D13" s="41">
        <f t="shared" si="2"/>
        <v>1.1700200000000001</v>
      </c>
      <c r="E13" s="43"/>
      <c r="F13" s="43"/>
    </row>
    <row r="14" spans="1:6">
      <c r="A14" s="22"/>
    </row>
    <row r="30" spans="1:4" ht="22.5">
      <c r="A30" s="105" t="s">
        <v>81</v>
      </c>
      <c r="B30" s="106"/>
      <c r="C30" s="106"/>
      <c r="D30" s="106"/>
    </row>
    <row r="31" spans="1:4" ht="15.75">
      <c r="A31" s="28" t="s">
        <v>82</v>
      </c>
      <c r="B31" s="28" t="s">
        <v>83</v>
      </c>
      <c r="C31" s="28" t="s">
        <v>84</v>
      </c>
      <c r="D31" s="28" t="s">
        <v>85</v>
      </c>
    </row>
    <row r="32" spans="1:4" ht="15.75">
      <c r="A32" s="29" t="s">
        <v>203</v>
      </c>
      <c r="B32" s="30">
        <v>200000</v>
      </c>
      <c r="C32" s="29">
        <v>138662</v>
      </c>
      <c r="D32" s="36">
        <f t="shared" ref="D32:D35" si="3">C32/B32</f>
        <v>0.69330999999999998</v>
      </c>
    </row>
    <row r="33" spans="1:4" ht="15.75">
      <c r="A33" s="29" t="s">
        <v>204</v>
      </c>
      <c r="B33" s="30">
        <v>200000</v>
      </c>
      <c r="C33" s="29">
        <v>57857</v>
      </c>
      <c r="D33" s="36">
        <f t="shared" si="3"/>
        <v>0.28928500000000001</v>
      </c>
    </row>
    <row r="34" spans="1:4" ht="15.75">
      <c r="A34" s="29" t="s">
        <v>205</v>
      </c>
      <c r="B34" s="30">
        <v>200000</v>
      </c>
      <c r="C34" s="29">
        <v>184700</v>
      </c>
      <c r="D34" s="36">
        <f t="shared" si="3"/>
        <v>0.92349999999999999</v>
      </c>
    </row>
    <row r="35" spans="1:4" ht="15.75">
      <c r="A35" s="29" t="s">
        <v>256</v>
      </c>
      <c r="B35" s="30">
        <v>200000</v>
      </c>
      <c r="C35" s="29">
        <v>164004</v>
      </c>
      <c r="D35" s="36">
        <f t="shared" si="3"/>
        <v>0.82001999999999997</v>
      </c>
    </row>
  </sheetData>
  <mergeCells count="2">
    <mergeCell ref="A1:D1"/>
    <mergeCell ref="A30:D3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2019</vt:lpstr>
      <vt:lpstr>2018</vt:lpstr>
      <vt:lpstr>ROI Statement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2019-12-13T10:54:16Z</dcterms:modified>
</cp:coreProperties>
</file>