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840" windowWidth="15600" windowHeight="9060"/>
  </bookViews>
  <sheets>
    <sheet name="2019" sheetId="6" r:id="rId1"/>
    <sheet name="ROI Statement" sheetId="4" r:id="rId2"/>
    <sheet name="2018" sheetId="3" r:id="rId3"/>
    <sheet name="TILL FEB-18" sheetId="1" r:id="rId4"/>
  </sheets>
  <calcPr calcId="124519"/>
</workbook>
</file>

<file path=xl/calcChain.xml><?xml version="1.0" encoding="utf-8"?>
<calcChain xmlns="http://schemas.openxmlformats.org/spreadsheetml/2006/main">
  <c r="J33" i="6"/>
  <c r="H33"/>
  <c r="H13"/>
  <c r="I14"/>
  <c r="H14"/>
  <c r="H15"/>
  <c r="I16"/>
  <c r="H16"/>
  <c r="H17"/>
  <c r="J17" s="1"/>
  <c r="H18"/>
  <c r="J18" s="1"/>
  <c r="H19"/>
  <c r="J19" s="1"/>
  <c r="H20"/>
  <c r="J20" s="1"/>
  <c r="H21"/>
  <c r="J21" s="1"/>
  <c r="H22"/>
  <c r="J22" s="1"/>
  <c r="H23"/>
  <c r="J23" s="1"/>
  <c r="H24"/>
  <c r="J24" s="1"/>
  <c r="H25"/>
  <c r="I26"/>
  <c r="H26"/>
  <c r="I27"/>
  <c r="H27"/>
  <c r="H29"/>
  <c r="J29" s="1"/>
  <c r="H28"/>
  <c r="J28" s="1"/>
  <c r="H31"/>
  <c r="J31" s="1"/>
  <c r="H30"/>
  <c r="J30" s="1"/>
  <c r="C36"/>
  <c r="E36" s="1"/>
  <c r="H32"/>
  <c r="J32" s="1"/>
  <c r="H39"/>
  <c r="I40"/>
  <c r="H40"/>
  <c r="H41"/>
  <c r="J41" s="1"/>
  <c r="H42"/>
  <c r="J42" s="1"/>
  <c r="H43"/>
  <c r="J43" s="1"/>
  <c r="H44"/>
  <c r="H45"/>
  <c r="I45"/>
  <c r="H46"/>
  <c r="I47"/>
  <c r="H47"/>
  <c r="I48"/>
  <c r="H48"/>
  <c r="I49"/>
  <c r="H49"/>
  <c r="H50"/>
  <c r="J50" s="1"/>
  <c r="I51"/>
  <c r="H51"/>
  <c r="I57"/>
  <c r="I73"/>
  <c r="H52"/>
  <c r="J52" s="1"/>
  <c r="H53"/>
  <c r="J53" s="1"/>
  <c r="H54"/>
  <c r="J54" s="1"/>
  <c r="H55"/>
  <c r="J55" s="1"/>
  <c r="H56"/>
  <c r="J56" s="1"/>
  <c r="H61"/>
  <c r="J61" s="1"/>
  <c r="H57"/>
  <c r="I58"/>
  <c r="H58"/>
  <c r="H59"/>
  <c r="J59" s="1"/>
  <c r="H60"/>
  <c r="J60" s="1"/>
  <c r="H63"/>
  <c r="J63" s="1"/>
  <c r="H62"/>
  <c r="J62" s="1"/>
  <c r="C68"/>
  <c r="E68" s="1"/>
  <c r="F68" s="1"/>
  <c r="J13" l="1"/>
  <c r="J14"/>
  <c r="J15"/>
  <c r="J16"/>
  <c r="J25"/>
  <c r="J26"/>
  <c r="J27"/>
  <c r="F36"/>
  <c r="H65"/>
  <c r="J39"/>
  <c r="J40"/>
  <c r="J49"/>
  <c r="J44"/>
  <c r="J45"/>
  <c r="J46"/>
  <c r="J47"/>
  <c r="J48"/>
  <c r="J51"/>
  <c r="J57"/>
  <c r="J58"/>
  <c r="H72"/>
  <c r="H73"/>
  <c r="H74"/>
  <c r="J65" l="1"/>
  <c r="J72"/>
  <c r="J73"/>
  <c r="J74"/>
  <c r="I75"/>
  <c r="H75"/>
  <c r="J75" l="1"/>
  <c r="H76"/>
  <c r="H77"/>
  <c r="J77" s="1"/>
  <c r="J76" l="1"/>
  <c r="H78"/>
  <c r="J78" s="1"/>
  <c r="H79"/>
  <c r="J79" s="1"/>
  <c r="H80" l="1"/>
  <c r="J80" s="1"/>
  <c r="H81" l="1"/>
  <c r="J81" l="1"/>
  <c r="H83"/>
  <c r="I82"/>
  <c r="H82"/>
  <c r="H84"/>
  <c r="J84" s="1"/>
  <c r="J83" l="1"/>
  <c r="J82"/>
  <c r="H85"/>
  <c r="J85" s="1"/>
  <c r="H86" l="1"/>
  <c r="J86" s="1"/>
  <c r="H87" l="1"/>
  <c r="H88"/>
  <c r="J88" s="1"/>
  <c r="J87" l="1"/>
  <c r="H89"/>
  <c r="J89" s="1"/>
  <c r="H90" l="1"/>
  <c r="J90" l="1"/>
  <c r="H92"/>
  <c r="I91"/>
  <c r="H91"/>
  <c r="J92" l="1"/>
  <c r="J91"/>
  <c r="H93"/>
  <c r="J93" s="1"/>
  <c r="H107"/>
  <c r="H94" l="1"/>
  <c r="C100"/>
  <c r="E100" s="1"/>
  <c r="F100" s="1"/>
  <c r="H95"/>
  <c r="J95" s="1"/>
  <c r="H96"/>
  <c r="I96"/>
  <c r="H97" l="1"/>
  <c r="J94"/>
  <c r="J96"/>
  <c r="H103"/>
  <c r="J103" s="1"/>
  <c r="J97" l="1"/>
  <c r="H104"/>
  <c r="J104" s="1"/>
  <c r="H105" l="1"/>
  <c r="J105" l="1"/>
  <c r="I106"/>
  <c r="H106"/>
  <c r="J106" l="1"/>
  <c r="I107"/>
  <c r="J107" l="1"/>
  <c r="H108"/>
  <c r="J108" l="1"/>
  <c r="I109"/>
  <c r="H109"/>
  <c r="H110"/>
  <c r="J109" l="1"/>
  <c r="J110"/>
  <c r="H111"/>
  <c r="I111"/>
  <c r="J111" l="1"/>
  <c r="H112"/>
  <c r="J112" s="1"/>
  <c r="H113" l="1"/>
  <c r="J113" s="1"/>
  <c r="H114" l="1"/>
  <c r="J114" l="1"/>
  <c r="H115"/>
  <c r="J115" s="1"/>
  <c r="H116"/>
  <c r="J116" s="1"/>
  <c r="I117" l="1"/>
  <c r="H117"/>
  <c r="J117" l="1"/>
  <c r="H118"/>
  <c r="J118" l="1"/>
  <c r="I119"/>
  <c r="H119"/>
  <c r="J119" l="1"/>
  <c r="I120"/>
  <c r="H120"/>
  <c r="J120" l="1"/>
  <c r="I121"/>
  <c r="H121"/>
  <c r="J121" l="1"/>
  <c r="H122"/>
  <c r="J122" s="1"/>
  <c r="H123" l="1"/>
  <c r="J123" s="1"/>
  <c r="H124" l="1"/>
  <c r="J124" s="1"/>
  <c r="H125"/>
  <c r="C130"/>
  <c r="E130" s="1"/>
  <c r="F130" s="1"/>
  <c r="H127" l="1"/>
  <c r="J125"/>
  <c r="J127" s="1"/>
  <c r="H134"/>
  <c r="J134" l="1"/>
  <c r="H138"/>
  <c r="J138" s="1"/>
  <c r="I135"/>
  <c r="H135"/>
  <c r="J135" l="1"/>
  <c r="H136"/>
  <c r="J136" s="1"/>
  <c r="H137"/>
  <c r="J137" l="1"/>
  <c r="I139"/>
  <c r="H139"/>
  <c r="J139" l="1"/>
  <c r="H140"/>
  <c r="J140" s="1"/>
  <c r="H141"/>
  <c r="I142"/>
  <c r="H142"/>
  <c r="I143"/>
  <c r="H143"/>
  <c r="I144"/>
  <c r="H144"/>
  <c r="H145"/>
  <c r="J145" s="1"/>
  <c r="H146"/>
  <c r="D14" i="4"/>
  <c r="C165" i="6"/>
  <c r="E165" s="1"/>
  <c r="F165" s="1"/>
  <c r="C199"/>
  <c r="E199" s="1"/>
  <c r="F199" s="1"/>
  <c r="I147"/>
  <c r="H147"/>
  <c r="H148"/>
  <c r="J148" s="1"/>
  <c r="H149"/>
  <c r="J149" s="1"/>
  <c r="H150"/>
  <c r="J150" s="1"/>
  <c r="H151"/>
  <c r="J151" s="1"/>
  <c r="H152"/>
  <c r="J152" s="1"/>
  <c r="H154"/>
  <c r="J154" s="1"/>
  <c r="H153"/>
  <c r="J153" s="1"/>
  <c r="I161"/>
  <c r="I156"/>
  <c r="H155"/>
  <c r="J155" s="1"/>
  <c r="H156"/>
  <c r="J156" s="1"/>
  <c r="H157"/>
  <c r="J157" s="1"/>
  <c r="H158"/>
  <c r="J158" s="1"/>
  <c r="H161"/>
  <c r="H159"/>
  <c r="J159" s="1"/>
  <c r="H160"/>
  <c r="J160" s="1"/>
  <c r="H169"/>
  <c r="I170"/>
  <c r="H170"/>
  <c r="I171"/>
  <c r="H171"/>
  <c r="H172"/>
  <c r="H173"/>
  <c r="J173" s="1"/>
  <c r="H174"/>
  <c r="I175"/>
  <c r="H175"/>
  <c r="I176"/>
  <c r="H176"/>
  <c r="H177"/>
  <c r="I178"/>
  <c r="H178"/>
  <c r="H179"/>
  <c r="I180"/>
  <c r="H180"/>
  <c r="H181"/>
  <c r="J181" s="1"/>
  <c r="H182"/>
  <c r="J182" s="1"/>
  <c r="H183"/>
  <c r="I184"/>
  <c r="H184"/>
  <c r="I185"/>
  <c r="H185"/>
  <c r="I186"/>
  <c r="H186"/>
  <c r="H187"/>
  <c r="J187" s="1"/>
  <c r="H188"/>
  <c r="J188" s="1"/>
  <c r="H191"/>
  <c r="H189"/>
  <c r="J189" s="1"/>
  <c r="H190"/>
  <c r="J190" s="1"/>
  <c r="I192"/>
  <c r="H192"/>
  <c r="D30" i="4"/>
  <c r="D13"/>
  <c r="I193" i="6"/>
  <c r="H193"/>
  <c r="H194"/>
  <c r="J194" s="1"/>
  <c r="H195"/>
  <c r="J195" s="1"/>
  <c r="I202"/>
  <c r="H202"/>
  <c r="C236"/>
  <c r="E236" s="1"/>
  <c r="F236" s="1"/>
  <c r="H205"/>
  <c r="J205" s="1"/>
  <c r="H203"/>
  <c r="J203" s="1"/>
  <c r="H204"/>
  <c r="I206"/>
  <c r="H206"/>
  <c r="I207"/>
  <c r="H207"/>
  <c r="H208"/>
  <c r="J208" s="1"/>
  <c r="H209"/>
  <c r="J209" s="1"/>
  <c r="H210"/>
  <c r="J210" s="1"/>
  <c r="H211"/>
  <c r="J211" s="1"/>
  <c r="H212"/>
  <c r="H213"/>
  <c r="I214"/>
  <c r="H214"/>
  <c r="H215"/>
  <c r="I216"/>
  <c r="H216"/>
  <c r="H217"/>
  <c r="J217" s="1"/>
  <c r="H218"/>
  <c r="I219"/>
  <c r="H219"/>
  <c r="H220"/>
  <c r="H221"/>
  <c r="I222"/>
  <c r="H222"/>
  <c r="H223"/>
  <c r="J223" s="1"/>
  <c r="H162" l="1"/>
  <c r="J141"/>
  <c r="J142"/>
  <c r="J143"/>
  <c r="J144"/>
  <c r="J146"/>
  <c r="J147"/>
  <c r="J161"/>
  <c r="J171"/>
  <c r="H196"/>
  <c r="J169"/>
  <c r="J170"/>
  <c r="J172"/>
  <c r="J174"/>
  <c r="J175"/>
  <c r="J176"/>
  <c r="J177"/>
  <c r="J178"/>
  <c r="J179"/>
  <c r="J180"/>
  <c r="J183"/>
  <c r="J184"/>
  <c r="J185"/>
  <c r="J186"/>
  <c r="J191"/>
  <c r="J192"/>
  <c r="J193"/>
  <c r="J202"/>
  <c r="J204"/>
  <c r="J206"/>
  <c r="J216"/>
  <c r="J207"/>
  <c r="J213"/>
  <c r="J212"/>
  <c r="J214"/>
  <c r="J215"/>
  <c r="J218"/>
  <c r="J219"/>
  <c r="J220"/>
  <c r="J221"/>
  <c r="J222"/>
  <c r="D29" i="4"/>
  <c r="D28"/>
  <c r="D27"/>
  <c r="H225" i="6"/>
  <c r="J225" s="1"/>
  <c r="H224"/>
  <c r="H226"/>
  <c r="J226" s="1"/>
  <c r="H227"/>
  <c r="J227" s="1"/>
  <c r="H228"/>
  <c r="J228" s="1"/>
  <c r="H229"/>
  <c r="J229" s="1"/>
  <c r="H230"/>
  <c r="J230" s="1"/>
  <c r="D12" i="4"/>
  <c r="D11"/>
  <c r="D10"/>
  <c r="J162" i="6" l="1"/>
  <c r="J196"/>
  <c r="J224"/>
  <c r="H231"/>
  <c r="H233" s="1"/>
  <c r="I240"/>
  <c r="H240"/>
  <c r="H242"/>
  <c r="I241"/>
  <c r="H241"/>
  <c r="H244"/>
  <c r="H243"/>
  <c r="J243" s="1"/>
  <c r="H245"/>
  <c r="J245" s="1"/>
  <c r="H246"/>
  <c r="J246" s="1"/>
  <c r="H247"/>
  <c r="I248"/>
  <c r="H248"/>
  <c r="H249"/>
  <c r="I250"/>
  <c r="H250"/>
  <c r="H251"/>
  <c r="I252"/>
  <c r="H252"/>
  <c r="I253"/>
  <c r="H253"/>
  <c r="H257"/>
  <c r="J257" s="1"/>
  <c r="H256"/>
  <c r="J256" s="1"/>
  <c r="H255"/>
  <c r="I254"/>
  <c r="H254"/>
  <c r="H259"/>
  <c r="J259" s="1"/>
  <c r="H258"/>
  <c r="I260"/>
  <c r="H260"/>
  <c r="H262"/>
  <c r="I261"/>
  <c r="H261"/>
  <c r="H263"/>
  <c r="I264"/>
  <c r="H264"/>
  <c r="H265"/>
  <c r="J265" s="1"/>
  <c r="I266"/>
  <c r="H266"/>
  <c r="H267"/>
  <c r="I268"/>
  <c r="I270"/>
  <c r="I269"/>
  <c r="H268"/>
  <c r="H270"/>
  <c r="H276"/>
  <c r="H302"/>
  <c r="H301"/>
  <c r="J301" s="1"/>
  <c r="H300"/>
  <c r="J300" s="1"/>
  <c r="H299"/>
  <c r="J299" s="1"/>
  <c r="H298"/>
  <c r="H297"/>
  <c r="J297" s="1"/>
  <c r="H296"/>
  <c r="J296" s="1"/>
  <c r="H295"/>
  <c r="J295" s="1"/>
  <c r="H294"/>
  <c r="J294" s="1"/>
  <c r="H293"/>
  <c r="J293" s="1"/>
  <c r="H292"/>
  <c r="J292" s="1"/>
  <c r="H291"/>
  <c r="J291" s="1"/>
  <c r="H290"/>
  <c r="J290" s="1"/>
  <c r="H289"/>
  <c r="J289" s="1"/>
  <c r="H288"/>
  <c r="J288" s="1"/>
  <c r="H287"/>
  <c r="J287" s="1"/>
  <c r="H286"/>
  <c r="J286" s="1"/>
  <c r="H285"/>
  <c r="J285" s="1"/>
  <c r="H284"/>
  <c r="J284" s="1"/>
  <c r="H283"/>
  <c r="J283" s="1"/>
  <c r="H282"/>
  <c r="J282" s="1"/>
  <c r="H281"/>
  <c r="J281" s="1"/>
  <c r="H280"/>
  <c r="J280" s="1"/>
  <c r="H279"/>
  <c r="J279" s="1"/>
  <c r="H278"/>
  <c r="J278" s="1"/>
  <c r="H277"/>
  <c r="J277" s="1"/>
  <c r="H269"/>
  <c r="J269" s="1"/>
  <c r="I298"/>
  <c r="H309"/>
  <c r="H310"/>
  <c r="J310" s="1"/>
  <c r="H311"/>
  <c r="J311" s="1"/>
  <c r="H312"/>
  <c r="J312" s="1"/>
  <c r="H313"/>
  <c r="I313"/>
  <c r="H314"/>
  <c r="J314" s="1"/>
  <c r="H315"/>
  <c r="J315" s="1"/>
  <c r="H316"/>
  <c r="J316" s="1"/>
  <c r="H317"/>
  <c r="J317" s="1"/>
  <c r="H318"/>
  <c r="J318" s="1"/>
  <c r="H319"/>
  <c r="J319" s="1"/>
  <c r="H320"/>
  <c r="I320"/>
  <c r="H321"/>
  <c r="J321" s="1"/>
  <c r="H322"/>
  <c r="J322" s="1"/>
  <c r="H323"/>
  <c r="J323" s="1"/>
  <c r="H324"/>
  <c r="J324" s="1"/>
  <c r="H325"/>
  <c r="J325" s="1"/>
  <c r="H326"/>
  <c r="J326" s="1"/>
  <c r="H327"/>
  <c r="J327" s="1"/>
  <c r="H328"/>
  <c r="J328" s="1"/>
  <c r="H329"/>
  <c r="J329" s="1"/>
  <c r="H330"/>
  <c r="I330"/>
  <c r="H331"/>
  <c r="J331" s="1"/>
  <c r="H332"/>
  <c r="I332"/>
  <c r="H333"/>
  <c r="J333" s="1"/>
  <c r="H334"/>
  <c r="J334" s="1"/>
  <c r="H335"/>
  <c r="J335" s="1"/>
  <c r="H336"/>
  <c r="J336" s="1"/>
  <c r="H337"/>
  <c r="J337" s="1"/>
  <c r="H338"/>
  <c r="J338" s="1"/>
  <c r="H339"/>
  <c r="I339"/>
  <c r="H340"/>
  <c r="J340" s="1"/>
  <c r="H341"/>
  <c r="J341" s="1"/>
  <c r="H342"/>
  <c r="J342" s="1"/>
  <c r="H343"/>
  <c r="J343" s="1"/>
  <c r="H344"/>
  <c r="J344" s="1"/>
  <c r="H345"/>
  <c r="J345" s="1"/>
  <c r="H346"/>
  <c r="J346" s="1"/>
  <c r="H347"/>
  <c r="J347" s="1"/>
  <c r="H348"/>
  <c r="I348"/>
  <c r="D8" i="4"/>
  <c r="H6" i="3"/>
  <c r="K6" s="1"/>
  <c r="H350" i="6" l="1"/>
  <c r="H272"/>
  <c r="J276"/>
  <c r="H303"/>
  <c r="J309"/>
  <c r="J231"/>
  <c r="J233" s="1"/>
  <c r="J240"/>
  <c r="J242"/>
  <c r="J241"/>
  <c r="J244"/>
  <c r="J247"/>
  <c r="J248"/>
  <c r="J249"/>
  <c r="J250"/>
  <c r="J251"/>
  <c r="J252"/>
  <c r="J253"/>
  <c r="K342"/>
  <c r="J270"/>
  <c r="J255"/>
  <c r="J254"/>
  <c r="J258"/>
  <c r="J268"/>
  <c r="J260"/>
  <c r="J262"/>
  <c r="J261"/>
  <c r="J263"/>
  <c r="J266"/>
  <c r="J264"/>
  <c r="K319"/>
  <c r="K314"/>
  <c r="J298"/>
  <c r="J332"/>
  <c r="K329"/>
  <c r="K312"/>
  <c r="K336"/>
  <c r="K305"/>
  <c r="K315"/>
  <c r="K340"/>
  <c r="K331"/>
  <c r="J330"/>
  <c r="K323"/>
  <c r="K317"/>
  <c r="K308"/>
  <c r="K307"/>
  <c r="K303"/>
  <c r="J302"/>
  <c r="K339"/>
  <c r="K338"/>
  <c r="K335"/>
  <c r="K334"/>
  <c r="J339"/>
  <c r="K332"/>
  <c r="K328"/>
  <c r="K327"/>
  <c r="K325"/>
  <c r="K324"/>
  <c r="K322"/>
  <c r="K321"/>
  <c r="K318"/>
  <c r="K304"/>
  <c r="K311"/>
  <c r="K310"/>
  <c r="J348"/>
  <c r="K341"/>
  <c r="K337"/>
  <c r="K333"/>
  <c r="K330"/>
  <c r="K326"/>
  <c r="K320"/>
  <c r="K316"/>
  <c r="J320"/>
  <c r="K313"/>
  <c r="K309"/>
  <c r="J313"/>
  <c r="K306"/>
  <c r="J6" i="3"/>
  <c r="J303" i="6" l="1"/>
  <c r="J272"/>
  <c r="J350"/>
  <c r="H7" i="3"/>
  <c r="K9"/>
  <c r="H9"/>
  <c r="J9" s="1"/>
  <c r="J8"/>
  <c r="H8"/>
  <c r="K8" s="1"/>
  <c r="I11"/>
  <c r="H11"/>
  <c r="H10"/>
  <c r="I12"/>
  <c r="H12"/>
  <c r="J7" l="1"/>
  <c r="K7"/>
  <c r="J10"/>
  <c r="K11"/>
  <c r="J11"/>
  <c r="K10"/>
  <c r="J12"/>
  <c r="K12"/>
  <c r="H15"/>
  <c r="K15" s="1"/>
  <c r="H14"/>
  <c r="K14" s="1"/>
  <c r="I13"/>
  <c r="H13"/>
  <c r="H17"/>
  <c r="J17" s="1"/>
  <c r="H16"/>
  <c r="K16" s="1"/>
  <c r="H19"/>
  <c r="K19" s="1"/>
  <c r="H18"/>
  <c r="J18" s="1"/>
  <c r="H22"/>
  <c r="K22" s="1"/>
  <c r="H21"/>
  <c r="K21" s="1"/>
  <c r="H20"/>
  <c r="K20" s="1"/>
  <c r="H23"/>
  <c r="J23" s="1"/>
  <c r="I26"/>
  <c r="H26"/>
  <c r="H25"/>
  <c r="K25" s="1"/>
  <c r="H24"/>
  <c r="J24" s="1"/>
  <c r="H28"/>
  <c r="K28" s="1"/>
  <c r="H27"/>
  <c r="K27" s="1"/>
  <c r="H31"/>
  <c r="J31" s="1"/>
  <c r="H30"/>
  <c r="J30" s="1"/>
  <c r="H29"/>
  <c r="K29" s="1"/>
  <c r="I33"/>
  <c r="H33"/>
  <c r="H32"/>
  <c r="J32" s="1"/>
  <c r="H35"/>
  <c r="J35" s="1"/>
  <c r="H34"/>
  <c r="K34" s="1"/>
  <c r="I36"/>
  <c r="H36"/>
  <c r="H38"/>
  <c r="J38" s="1"/>
  <c r="H37"/>
  <c r="K37" s="1"/>
  <c r="H40"/>
  <c r="K40" s="1"/>
  <c r="H39"/>
  <c r="J39" s="1"/>
  <c r="H42"/>
  <c r="J42" s="1"/>
  <c r="I41"/>
  <c r="H41"/>
  <c r="I43"/>
  <c r="H43"/>
  <c r="H45"/>
  <c r="J45" s="1"/>
  <c r="H44"/>
  <c r="K44" s="1"/>
  <c r="H48"/>
  <c r="K48" s="1"/>
  <c r="H47"/>
  <c r="K47" s="1"/>
  <c r="H49"/>
  <c r="K49" s="1"/>
  <c r="H50"/>
  <c r="J50" s="1"/>
  <c r="H51"/>
  <c r="J51" s="1"/>
  <c r="H53"/>
  <c r="K53" s="1"/>
  <c r="H52"/>
  <c r="J52" s="1"/>
  <c r="H56"/>
  <c r="K56" s="1"/>
  <c r="H55"/>
  <c r="K55" s="1"/>
  <c r="H54"/>
  <c r="J54" s="1"/>
  <c r="H59"/>
  <c r="J59" s="1"/>
  <c r="H58"/>
  <c r="J58" s="1"/>
  <c r="H57"/>
  <c r="K57" s="1"/>
  <c r="H61"/>
  <c r="K61" s="1"/>
  <c r="H60"/>
  <c r="K60" s="1"/>
  <c r="H62"/>
  <c r="J62" s="1"/>
  <c r="H63"/>
  <c r="J63" s="1"/>
  <c r="H65"/>
  <c r="K65" s="1"/>
  <c r="H64"/>
  <c r="J64" s="1"/>
  <c r="H67"/>
  <c r="J67" s="1"/>
  <c r="H66"/>
  <c r="K66" s="1"/>
  <c r="H68"/>
  <c r="J68" s="1"/>
  <c r="H69"/>
  <c r="K69" s="1"/>
  <c r="H70"/>
  <c r="J70" s="1"/>
  <c r="H71"/>
  <c r="J71" s="1"/>
  <c r="H73"/>
  <c r="J73" s="1"/>
  <c r="H72"/>
  <c r="K72" s="1"/>
  <c r="H74"/>
  <c r="J74" s="1"/>
  <c r="H75"/>
  <c r="J75" s="1"/>
  <c r="D7" i="4"/>
  <c r="I76" i="3"/>
  <c r="H76"/>
  <c r="H77"/>
  <c r="K77" s="1"/>
  <c r="H81"/>
  <c r="H80"/>
  <c r="J80" s="1"/>
  <c r="H79"/>
  <c r="J79" s="1"/>
  <c r="I82"/>
  <c r="H82"/>
  <c r="H84"/>
  <c r="J84" s="1"/>
  <c r="H83"/>
  <c r="J83" s="1"/>
  <c r="H86"/>
  <c r="J86" s="1"/>
  <c r="H85"/>
  <c r="J85" s="1"/>
  <c r="H89"/>
  <c r="K89" s="1"/>
  <c r="H88"/>
  <c r="K88" s="1"/>
  <c r="H87"/>
  <c r="J87" s="1"/>
  <c r="I91"/>
  <c r="H91"/>
  <c r="H90"/>
  <c r="H93"/>
  <c r="K93" s="1"/>
  <c r="H92"/>
  <c r="K92" s="1"/>
  <c r="H95"/>
  <c r="K95" s="1"/>
  <c r="H94"/>
  <c r="J94" s="1"/>
  <c r="I98"/>
  <c r="H98"/>
  <c r="H96"/>
  <c r="K96" s="1"/>
  <c r="H97"/>
  <c r="H100"/>
  <c r="I99"/>
  <c r="H99"/>
  <c r="H102"/>
  <c r="J102" s="1"/>
  <c r="H101"/>
  <c r="K101" s="1"/>
  <c r="H103"/>
  <c r="I104"/>
  <c r="H104"/>
  <c r="H106"/>
  <c r="J106" s="1"/>
  <c r="H105"/>
  <c r="K105" s="1"/>
  <c r="H107"/>
  <c r="J107" s="1"/>
  <c r="H108"/>
  <c r="K108" s="1"/>
  <c r="H109"/>
  <c r="J109" s="1"/>
  <c r="H111"/>
  <c r="J111" s="1"/>
  <c r="H110"/>
  <c r="K110" s="1"/>
  <c r="I112"/>
  <c r="H112"/>
  <c r="I114"/>
  <c r="H114"/>
  <c r="H113"/>
  <c r="K113" s="1"/>
  <c r="D9" i="4"/>
  <c r="H115" i="3"/>
  <c r="J115" s="1"/>
  <c r="H131"/>
  <c r="I129"/>
  <c r="H129"/>
  <c r="H128"/>
  <c r="H127"/>
  <c r="H126"/>
  <c r="H118"/>
  <c r="J118" s="1"/>
  <c r="H117"/>
  <c r="K117" s="1"/>
  <c r="H120"/>
  <c r="K120" s="1"/>
  <c r="H119"/>
  <c r="K119" s="1"/>
  <c r="H123"/>
  <c r="J123" s="1"/>
  <c r="H122"/>
  <c r="K122" s="1"/>
  <c r="H121"/>
  <c r="J121" s="1"/>
  <c r="I130"/>
  <c r="H130"/>
  <c r="H125"/>
  <c r="H124"/>
  <c r="H132"/>
  <c r="I132"/>
  <c r="D6" i="4"/>
  <c r="H134" i="3"/>
  <c r="I133"/>
  <c r="H133"/>
  <c r="I138"/>
  <c r="H138"/>
  <c r="H137"/>
  <c r="J137" s="1"/>
  <c r="H136"/>
  <c r="J136" s="1"/>
  <c r="H135"/>
  <c r="J135" s="1"/>
  <c r="H139"/>
  <c r="J139" s="1"/>
  <c r="H141"/>
  <c r="J141" s="1"/>
  <c r="H140"/>
  <c r="J140" s="1"/>
  <c r="H143"/>
  <c r="K143" s="1"/>
  <c r="H145"/>
  <c r="J145" s="1"/>
  <c r="H144"/>
  <c r="K144" s="1"/>
  <c r="H147"/>
  <c r="I146"/>
  <c r="H146"/>
  <c r="H148"/>
  <c r="K148" s="1"/>
  <c r="H149"/>
  <c r="J149" s="1"/>
  <c r="H150"/>
  <c r="K150" s="1"/>
  <c r="H151"/>
  <c r="K151" s="1"/>
  <c r="H153"/>
  <c r="H152"/>
  <c r="I154"/>
  <c r="H154"/>
  <c r="H156"/>
  <c r="K156" s="1"/>
  <c r="H155"/>
  <c r="J155" s="1"/>
  <c r="H160"/>
  <c r="J160" s="1"/>
  <c r="H159"/>
  <c r="H158"/>
  <c r="H157"/>
  <c r="K157" s="1"/>
  <c r="D5" i="4"/>
  <c r="D4"/>
  <c r="D3"/>
  <c r="J15" i="3" l="1"/>
  <c r="J13"/>
  <c r="K13"/>
  <c r="J14"/>
  <c r="K26"/>
  <c r="J19"/>
  <c r="J16"/>
  <c r="K17"/>
  <c r="K18"/>
  <c r="J22"/>
  <c r="J21"/>
  <c r="J20"/>
  <c r="J48"/>
  <c r="K23"/>
  <c r="J26"/>
  <c r="K31"/>
  <c r="K111"/>
  <c r="J28"/>
  <c r="J25"/>
  <c r="K24"/>
  <c r="J27"/>
  <c r="K30"/>
  <c r="K38"/>
  <c r="J29"/>
  <c r="J33"/>
  <c r="K33"/>
  <c r="K32"/>
  <c r="J47"/>
  <c r="K104"/>
  <c r="J34"/>
  <c r="K35"/>
  <c r="K36"/>
  <c r="J36"/>
  <c r="J37"/>
  <c r="J40"/>
  <c r="K39"/>
  <c r="K41"/>
  <c r="J41"/>
  <c r="K42"/>
  <c r="J44"/>
  <c r="J43"/>
  <c r="K43"/>
  <c r="K45"/>
  <c r="J114"/>
  <c r="J49"/>
  <c r="J56"/>
  <c r="K50"/>
  <c r="K51"/>
  <c r="J53"/>
  <c r="K52"/>
  <c r="K54"/>
  <c r="J55"/>
  <c r="K59"/>
  <c r="J57"/>
  <c r="K58"/>
  <c r="J61"/>
  <c r="J60"/>
  <c r="K62"/>
  <c r="K63"/>
  <c r="J65"/>
  <c r="K67"/>
  <c r="K64"/>
  <c r="J66"/>
  <c r="K68"/>
  <c r="J69"/>
  <c r="K80"/>
  <c r="K70"/>
  <c r="K71"/>
  <c r="J72"/>
  <c r="K73"/>
  <c r="K74"/>
  <c r="K75"/>
  <c r="J76"/>
  <c r="K76"/>
  <c r="J77"/>
  <c r="J81"/>
  <c r="K81"/>
  <c r="K79"/>
  <c r="J82"/>
  <c r="K82"/>
  <c r="K83"/>
  <c r="K84"/>
  <c r="K85"/>
  <c r="K86"/>
  <c r="K87"/>
  <c r="J89"/>
  <c r="J88"/>
  <c r="J90"/>
  <c r="J91"/>
  <c r="K90"/>
  <c r="K91"/>
  <c r="J92"/>
  <c r="J93"/>
  <c r="J95"/>
  <c r="K94"/>
  <c r="J98"/>
  <c r="K98"/>
  <c r="J96"/>
  <c r="K97"/>
  <c r="J97"/>
  <c r="J99"/>
  <c r="J100"/>
  <c r="K99"/>
  <c r="K100"/>
  <c r="J101"/>
  <c r="K102"/>
  <c r="J103"/>
  <c r="K103"/>
  <c r="J104"/>
  <c r="J105"/>
  <c r="K106"/>
  <c r="K107"/>
  <c r="J108"/>
  <c r="K109"/>
  <c r="J110"/>
  <c r="J112"/>
  <c r="K112"/>
  <c r="J113"/>
  <c r="K114"/>
  <c r="K115"/>
  <c r="J131"/>
  <c r="K131"/>
  <c r="J126"/>
  <c r="J127"/>
  <c r="J128"/>
  <c r="J129"/>
  <c r="K126"/>
  <c r="K127"/>
  <c r="K128"/>
  <c r="K129"/>
  <c r="J117"/>
  <c r="K118"/>
  <c r="J120"/>
  <c r="J119"/>
  <c r="K138"/>
  <c r="K132"/>
  <c r="J122"/>
  <c r="K123"/>
  <c r="K121"/>
  <c r="K124"/>
  <c r="J124"/>
  <c r="J125"/>
  <c r="K125"/>
  <c r="J130"/>
  <c r="K130"/>
  <c r="J132"/>
  <c r="J138"/>
  <c r="K133"/>
  <c r="J134"/>
  <c r="K134"/>
  <c r="J133"/>
  <c r="K135"/>
  <c r="K136"/>
  <c r="K137"/>
  <c r="K139"/>
  <c r="K140"/>
  <c r="K141"/>
  <c r="J143"/>
  <c r="J144"/>
  <c r="K145"/>
  <c r="K146"/>
  <c r="J146"/>
  <c r="J147"/>
  <c r="K147"/>
  <c r="J148"/>
  <c r="K149"/>
  <c r="J150"/>
  <c r="J151"/>
  <c r="K152"/>
  <c r="K153"/>
  <c r="J153"/>
  <c r="J152"/>
  <c r="J154"/>
  <c r="K154"/>
  <c r="K155"/>
  <c r="J156"/>
  <c r="J157"/>
  <c r="J158"/>
  <c r="K158"/>
  <c r="K159"/>
  <c r="J159"/>
  <c r="K160"/>
  <c r="H161"/>
  <c r="K161" s="1"/>
  <c r="H163"/>
  <c r="K163" s="1"/>
  <c r="H162"/>
  <c r="K162" s="1"/>
  <c r="H165"/>
  <c r="K165" s="1"/>
  <c r="H164"/>
  <c r="K164" s="1"/>
  <c r="H167"/>
  <c r="K167" s="1"/>
  <c r="H166"/>
  <c r="J166" s="1"/>
  <c r="H170"/>
  <c r="J170" s="1"/>
  <c r="H169"/>
  <c r="J169" s="1"/>
  <c r="H168"/>
  <c r="K168" s="1"/>
  <c r="H172"/>
  <c r="K172" s="1"/>
  <c r="H171"/>
  <c r="J171" s="1"/>
  <c r="H174"/>
  <c r="J174" s="1"/>
  <c r="H173"/>
  <c r="K173" s="1"/>
  <c r="H176"/>
  <c r="K176" s="1"/>
  <c r="H177"/>
  <c r="K177" s="1"/>
  <c r="H178"/>
  <c r="K178" s="1"/>
  <c r="H179"/>
  <c r="I180"/>
  <c r="H180"/>
  <c r="H182"/>
  <c r="K182" s="1"/>
  <c r="H181"/>
  <c r="K181" s="1"/>
  <c r="I183"/>
  <c r="H183"/>
  <c r="I185"/>
  <c r="H185"/>
  <c r="H184"/>
  <c r="J184" s="1"/>
  <c r="H187"/>
  <c r="K187" s="1"/>
  <c r="H186"/>
  <c r="K186" s="1"/>
  <c r="H189"/>
  <c r="K189" s="1"/>
  <c r="I188"/>
  <c r="H188"/>
  <c r="I190"/>
  <c r="H190"/>
  <c r="H192"/>
  <c r="I191"/>
  <c r="H191"/>
  <c r="H194"/>
  <c r="J194" s="1"/>
  <c r="H193"/>
  <c r="K193" s="1"/>
  <c r="H195"/>
  <c r="K195" s="1"/>
  <c r="H196"/>
  <c r="J196" s="1"/>
  <c r="H198"/>
  <c r="J198" s="1"/>
  <c r="H197"/>
  <c r="K197" s="1"/>
  <c r="H199"/>
  <c r="K199" s="1"/>
  <c r="H200"/>
  <c r="K200" s="1"/>
  <c r="I202"/>
  <c r="H202"/>
  <c r="H201"/>
  <c r="H204"/>
  <c r="K204" s="1"/>
  <c r="H203"/>
  <c r="K203" s="1"/>
  <c r="H206"/>
  <c r="K206" s="1"/>
  <c r="H205"/>
  <c r="J205" s="1"/>
  <c r="H208"/>
  <c r="J208" s="1"/>
  <c r="H207"/>
  <c r="K207" s="1"/>
  <c r="H210"/>
  <c r="J210" s="1"/>
  <c r="H209"/>
  <c r="J209" s="1"/>
  <c r="H213"/>
  <c r="I212"/>
  <c r="H212"/>
  <c r="H214"/>
  <c r="K214" s="1"/>
  <c r="I215"/>
  <c r="H215"/>
  <c r="I217"/>
  <c r="H217"/>
  <c r="H216"/>
  <c r="H218"/>
  <c r="K218" s="1"/>
  <c r="H219"/>
  <c r="K219" s="1"/>
  <c r="I220"/>
  <c r="H220"/>
  <c r="H221"/>
  <c r="J221" s="1"/>
  <c r="H223"/>
  <c r="K223" s="1"/>
  <c r="H222"/>
  <c r="K222" s="1"/>
  <c r="H225"/>
  <c r="J225" s="1"/>
  <c r="H224"/>
  <c r="J224" s="1"/>
  <c r="I226"/>
  <c r="H226"/>
  <c r="H227"/>
  <c r="K227" s="1"/>
  <c r="H229"/>
  <c r="K229" s="1"/>
  <c r="H228"/>
  <c r="K228" s="1"/>
  <c r="H231"/>
  <c r="K231" s="1"/>
  <c r="H230"/>
  <c r="K230" s="1"/>
  <c r="H232"/>
  <c r="K232" s="1"/>
  <c r="H233"/>
  <c r="J233" s="1"/>
  <c r="H234"/>
  <c r="K234" s="1"/>
  <c r="H236"/>
  <c r="K236" s="1"/>
  <c r="H235"/>
  <c r="J235" s="1"/>
  <c r="H237"/>
  <c r="J237" s="1"/>
  <c r="H239"/>
  <c r="J239" s="1"/>
  <c r="H238"/>
  <c r="K238" s="1"/>
  <c r="H241"/>
  <c r="J241" s="1"/>
  <c r="H240"/>
  <c r="J240" s="1"/>
  <c r="H243"/>
  <c r="J243" s="1"/>
  <c r="H242"/>
  <c r="J242" s="1"/>
  <c r="H245"/>
  <c r="K245" s="1"/>
  <c r="H244"/>
  <c r="K244" s="1"/>
  <c r="H247"/>
  <c r="I246"/>
  <c r="H246"/>
  <c r="H250"/>
  <c r="K250" s="1"/>
  <c r="H249"/>
  <c r="K249" s="1"/>
  <c r="H252"/>
  <c r="K252" s="1"/>
  <c r="H251"/>
  <c r="K251" s="1"/>
  <c r="H253"/>
  <c r="K253" s="1"/>
  <c r="H255"/>
  <c r="K255" s="1"/>
  <c r="H254"/>
  <c r="K254" s="1"/>
  <c r="I257"/>
  <c r="H257"/>
  <c r="H256"/>
  <c r="I258"/>
  <c r="H258"/>
  <c r="H260"/>
  <c r="I259"/>
  <c r="H259"/>
  <c r="I261"/>
  <c r="H261"/>
  <c r="H263"/>
  <c r="J263" s="1"/>
  <c r="H262"/>
  <c r="J262" s="1"/>
  <c r="I264"/>
  <c r="H264"/>
  <c r="I265"/>
  <c r="H265"/>
  <c r="H266"/>
  <c r="K266" s="1"/>
  <c r="I267"/>
  <c r="H267"/>
  <c r="H269"/>
  <c r="K269" s="1"/>
  <c r="H268"/>
  <c r="K268" s="1"/>
  <c r="H270"/>
  <c r="K270" s="1"/>
  <c r="H271"/>
  <c r="J271" s="1"/>
  <c r="H273"/>
  <c r="K273" s="1"/>
  <c r="H272"/>
  <c r="K272" s="1"/>
  <c r="H275"/>
  <c r="K275" s="1"/>
  <c r="H274"/>
  <c r="K274" s="1"/>
  <c r="H276"/>
  <c r="J276" s="1"/>
  <c r="I278"/>
  <c r="H278"/>
  <c r="H277"/>
  <c r="K277" s="1"/>
  <c r="H279"/>
  <c r="J279" s="1"/>
  <c r="H280"/>
  <c r="K280" s="1"/>
  <c r="H281"/>
  <c r="K281" s="1"/>
  <c r="H282"/>
  <c r="K282" s="1"/>
  <c r="H283"/>
  <c r="K283" s="1"/>
  <c r="H285"/>
  <c r="K285" s="1"/>
  <c r="H286"/>
  <c r="K286" s="1"/>
  <c r="H288"/>
  <c r="K288" s="1"/>
  <c r="H287"/>
  <c r="K287" s="1"/>
  <c r="H289"/>
  <c r="K289" s="1"/>
  <c r="H291"/>
  <c r="K291" s="1"/>
  <c r="H290"/>
  <c r="J290" s="1"/>
  <c r="H292"/>
  <c r="K292" s="1"/>
  <c r="I293"/>
  <c r="H293"/>
  <c r="I294"/>
  <c r="H294"/>
  <c r="I295"/>
  <c r="H295"/>
  <c r="H296"/>
  <c r="K296" s="1"/>
  <c r="H297"/>
  <c r="K297" s="1"/>
  <c r="H298"/>
  <c r="K298" s="1"/>
  <c r="H299"/>
  <c r="J299" s="1"/>
  <c r="H300"/>
  <c r="K300" s="1"/>
  <c r="I302"/>
  <c r="H302"/>
  <c r="H304"/>
  <c r="J304" s="1"/>
  <c r="H301"/>
  <c r="K301" s="1"/>
  <c r="H303"/>
  <c r="K303" s="1"/>
  <c r="I305"/>
  <c r="H305"/>
  <c r="H306"/>
  <c r="K306" s="1"/>
  <c r="H307"/>
  <c r="J307" s="1"/>
  <c r="I309"/>
  <c r="H309"/>
  <c r="H310"/>
  <c r="J310" s="1"/>
  <c r="H311"/>
  <c r="J311" s="1"/>
  <c r="H313"/>
  <c r="J313" s="1"/>
  <c r="I314"/>
  <c r="H314"/>
  <c r="H315"/>
  <c r="K315" s="1"/>
  <c r="H316"/>
  <c r="K316" s="1"/>
  <c r="H317"/>
  <c r="J317" s="1"/>
  <c r="H312"/>
  <c r="J312" s="1"/>
  <c r="H319"/>
  <c r="K319" s="1"/>
  <c r="H318"/>
  <c r="K318" s="1"/>
  <c r="H320"/>
  <c r="J320" s="1"/>
  <c r="H321"/>
  <c r="I321"/>
  <c r="H323"/>
  <c r="K323" s="1"/>
  <c r="H322"/>
  <c r="J322" s="1"/>
  <c r="I10" i="1"/>
  <c r="H10"/>
  <c r="H12"/>
  <c r="J12" s="1"/>
  <c r="H11"/>
  <c r="J11" s="1"/>
  <c r="H13"/>
  <c r="J13" s="1"/>
  <c r="H14"/>
  <c r="J14" s="1"/>
  <c r="J15"/>
  <c r="H15"/>
  <c r="H16"/>
  <c r="J16" s="1"/>
  <c r="I21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17"/>
  <c r="J165" i="3" l="1"/>
  <c r="J199"/>
  <c r="J186"/>
  <c r="J173"/>
  <c r="K169"/>
  <c r="K190"/>
  <c r="J231"/>
  <c r="J204"/>
  <c r="J202"/>
  <c r="K198"/>
  <c r="J190"/>
  <c r="K166"/>
  <c r="J212"/>
  <c r="J180"/>
  <c r="J161"/>
  <c r="J163"/>
  <c r="J162"/>
  <c r="J164"/>
  <c r="J167"/>
  <c r="J168"/>
  <c r="K170"/>
  <c r="J172"/>
  <c r="K171"/>
  <c r="K174"/>
  <c r="J176"/>
  <c r="J177"/>
  <c r="J178"/>
  <c r="J179"/>
  <c r="K179"/>
  <c r="K180"/>
  <c r="J182"/>
  <c r="J181"/>
  <c r="J183"/>
  <c r="K183"/>
  <c r="K184"/>
  <c r="K185"/>
  <c r="J185"/>
  <c r="J187"/>
  <c r="J189"/>
  <c r="K188"/>
  <c r="J188"/>
  <c r="K191"/>
  <c r="J191"/>
  <c r="K192"/>
  <c r="J192"/>
  <c r="J193"/>
  <c r="K194"/>
  <c r="J195"/>
  <c r="K196"/>
  <c r="J197"/>
  <c r="J200"/>
  <c r="K201"/>
  <c r="J201"/>
  <c r="K202"/>
  <c r="J203"/>
  <c r="J206"/>
  <c r="K205"/>
  <c r="J207"/>
  <c r="K208"/>
  <c r="K209"/>
  <c r="K210"/>
  <c r="K212"/>
  <c r="J213"/>
  <c r="K213"/>
  <c r="J214"/>
  <c r="J215"/>
  <c r="K215"/>
  <c r="K216"/>
  <c r="J216"/>
  <c r="J217"/>
  <c r="K217"/>
  <c r="J218"/>
  <c r="J223"/>
  <c r="J219"/>
  <c r="J220"/>
  <c r="K220"/>
  <c r="K221"/>
  <c r="J222"/>
  <c r="J228"/>
  <c r="K242"/>
  <c r="K235"/>
  <c r="K224"/>
  <c r="K225"/>
  <c r="K226"/>
  <c r="J226"/>
  <c r="J227"/>
  <c r="J229"/>
  <c r="J230"/>
  <c r="K262"/>
  <c r="K233"/>
  <c r="J232"/>
  <c r="J264"/>
  <c r="K239"/>
  <c r="J301"/>
  <c r="J297"/>
  <c r="J275"/>
  <c r="J273"/>
  <c r="J252"/>
  <c r="J245"/>
  <c r="K276"/>
  <c r="K240"/>
  <c r="J234"/>
  <c r="J236"/>
  <c r="K237"/>
  <c r="J238"/>
  <c r="K241"/>
  <c r="K243"/>
  <c r="J244"/>
  <c r="J246"/>
  <c r="K246"/>
  <c r="K247"/>
  <c r="J247"/>
  <c r="J249"/>
  <c r="J250"/>
  <c r="J251"/>
  <c r="J253"/>
  <c r="J255"/>
  <c r="J254"/>
  <c r="K256"/>
  <c r="J256"/>
  <c r="K257"/>
  <c r="J257"/>
  <c r="J258"/>
  <c r="K258"/>
  <c r="J259"/>
  <c r="J260"/>
  <c r="K259"/>
  <c r="K260"/>
  <c r="J261"/>
  <c r="K261"/>
  <c r="K263"/>
  <c r="K264"/>
  <c r="J265"/>
  <c r="K265"/>
  <c r="J266"/>
  <c r="J267"/>
  <c r="K267"/>
  <c r="J269"/>
  <c r="J268"/>
  <c r="J270"/>
  <c r="K271"/>
  <c r="J272"/>
  <c r="J274"/>
  <c r="K278"/>
  <c r="J278"/>
  <c r="J277"/>
  <c r="K279"/>
  <c r="J280"/>
  <c r="J321"/>
  <c r="J319"/>
  <c r="K311"/>
  <c r="K294"/>
  <c r="J289"/>
  <c r="K293"/>
  <c r="J291"/>
  <c r="J281"/>
  <c r="J282"/>
  <c r="J283"/>
  <c r="J285"/>
  <c r="J286"/>
  <c r="J288"/>
  <c r="J287"/>
  <c r="K290"/>
  <c r="J292"/>
  <c r="J293"/>
  <c r="J323"/>
  <c r="K312"/>
  <c r="J309"/>
  <c r="K307"/>
  <c r="K304"/>
  <c r="K313"/>
  <c r="J294"/>
  <c r="J295"/>
  <c r="K295"/>
  <c r="J296"/>
  <c r="J298"/>
  <c r="K299"/>
  <c r="J300"/>
  <c r="K302"/>
  <c r="J302"/>
  <c r="J303"/>
  <c r="J305"/>
  <c r="K305"/>
  <c r="J306"/>
  <c r="K309"/>
  <c r="K310"/>
  <c r="K322"/>
  <c r="K321"/>
  <c r="J316"/>
  <c r="K320"/>
  <c r="J314"/>
  <c r="K314"/>
  <c r="J315"/>
  <c r="K317"/>
  <c r="J318"/>
  <c r="J10" i="1"/>
  <c r="J18"/>
  <c r="J20"/>
  <c r="J19"/>
  <c r="J23"/>
  <c r="J22"/>
  <c r="J24"/>
  <c r="I25"/>
  <c r="J25" s="1"/>
  <c r="I27"/>
  <c r="I26"/>
  <c r="I29"/>
  <c r="I30"/>
  <c r="J30"/>
  <c r="I28"/>
  <c r="I31"/>
  <c r="I33"/>
  <c r="I36"/>
  <c r="I35"/>
  <c r="I40"/>
  <c r="I42"/>
  <c r="I41"/>
  <c r="J43"/>
  <c r="I44"/>
  <c r="J47"/>
  <c r="I45"/>
  <c r="I48"/>
  <c r="I49"/>
  <c r="I50"/>
  <c r="I52"/>
  <c r="I53"/>
  <c r="I54"/>
  <c r="J55"/>
  <c r="J57"/>
  <c r="J56"/>
  <c r="J58"/>
  <c r="J59"/>
  <c r="I60"/>
  <c r="J61"/>
  <c r="I63"/>
  <c r="J62"/>
  <c r="J64"/>
  <c r="J65"/>
  <c r="J67"/>
  <c r="J66"/>
  <c r="J69"/>
  <c r="I70"/>
  <c r="J71"/>
  <c r="J72"/>
  <c r="J73"/>
  <c r="I75"/>
  <c r="I74"/>
  <c r="J76"/>
  <c r="J77"/>
  <c r="I79"/>
  <c r="J82"/>
  <c r="J81"/>
  <c r="I85"/>
  <c r="I84"/>
  <c r="I83"/>
  <c r="I87"/>
  <c r="J88"/>
  <c r="I91"/>
  <c r="I90"/>
  <c r="J92"/>
  <c r="J93"/>
  <c r="J94"/>
  <c r="J95"/>
  <c r="I97"/>
  <c r="J98"/>
  <c r="J99"/>
  <c r="I100"/>
  <c r="J102"/>
  <c r="I101"/>
  <c r="J103"/>
  <c r="J104"/>
  <c r="J106"/>
  <c r="J105"/>
  <c r="I107"/>
  <c r="J108"/>
  <c r="I109"/>
  <c r="I111"/>
  <c r="I112"/>
  <c r="J113"/>
  <c r="J114"/>
  <c r="I115"/>
  <c r="J118"/>
  <c r="J117"/>
  <c r="J120"/>
  <c r="J119"/>
  <c r="J121"/>
  <c r="I123"/>
  <c r="I124"/>
  <c r="J125"/>
  <c r="J126"/>
  <c r="J127"/>
  <c r="I129"/>
  <c r="I131"/>
  <c r="I132"/>
  <c r="J133"/>
  <c r="J134"/>
  <c r="J135"/>
  <c r="I137"/>
  <c r="J138"/>
  <c r="J139"/>
  <c r="J140"/>
  <c r="J141"/>
  <c r="I143"/>
  <c r="J144"/>
  <c r="J145"/>
  <c r="J146"/>
  <c r="J147"/>
  <c r="J150"/>
  <c r="J148"/>
  <c r="I152"/>
  <c r="I151"/>
  <c r="J153"/>
  <c r="J154"/>
  <c r="J155"/>
  <c r="J156"/>
  <c r="J157"/>
  <c r="J159"/>
  <c r="J158"/>
  <c r="I160"/>
  <c r="I161"/>
  <c r="J162"/>
  <c r="J164"/>
  <c r="J163"/>
  <c r="I167"/>
  <c r="J168"/>
  <c r="J171"/>
  <c r="I170"/>
  <c r="J174"/>
  <c r="J21" l="1"/>
  <c r="J26"/>
  <c r="J27"/>
  <c r="J29"/>
  <c r="J28"/>
  <c r="J32"/>
  <c r="J31"/>
  <c r="J33"/>
  <c r="J34"/>
  <c r="J36"/>
  <c r="J35"/>
  <c r="J41"/>
  <c r="J42"/>
  <c r="J39"/>
  <c r="J40"/>
  <c r="J53"/>
  <c r="J44"/>
  <c r="J45"/>
  <c r="J46"/>
  <c r="J48"/>
  <c r="J49"/>
  <c r="J50"/>
  <c r="J51"/>
  <c r="J52"/>
  <c r="J54"/>
  <c r="J60"/>
  <c r="J63"/>
  <c r="J68"/>
  <c r="J70"/>
  <c r="J74"/>
  <c r="J78"/>
  <c r="J84"/>
  <c r="J79"/>
  <c r="J80"/>
  <c r="J85"/>
  <c r="J83"/>
  <c r="J86"/>
  <c r="J87"/>
  <c r="J89"/>
  <c r="J90"/>
  <c r="J91"/>
  <c r="J100"/>
  <c r="J96"/>
  <c r="J97"/>
  <c r="J101"/>
  <c r="J107"/>
  <c r="J112"/>
  <c r="J109"/>
  <c r="J111"/>
  <c r="J110"/>
  <c r="J116"/>
  <c r="J115"/>
  <c r="J129"/>
  <c r="J122"/>
  <c r="J123"/>
  <c r="J124"/>
  <c r="J128"/>
  <c r="J130"/>
  <c r="J131"/>
  <c r="J132"/>
  <c r="J136"/>
  <c r="J137"/>
  <c r="J142"/>
  <c r="J143"/>
  <c r="J149"/>
  <c r="J152"/>
  <c r="J151"/>
  <c r="J167"/>
  <c r="J160"/>
  <c r="J161"/>
  <c r="J166"/>
  <c r="J170"/>
  <c r="J165"/>
  <c r="J169"/>
  <c r="J173"/>
  <c r="I172" l="1"/>
  <c r="J176"/>
  <c r="I175"/>
  <c r="J177"/>
  <c r="J178"/>
  <c r="J179"/>
  <c r="J181"/>
  <c r="I183"/>
  <c r="I182"/>
  <c r="J186"/>
  <c r="I184"/>
  <c r="I187"/>
  <c r="I189"/>
  <c r="I188"/>
  <c r="I192"/>
  <c r="I191"/>
  <c r="I190"/>
  <c r="I193"/>
  <c r="I194"/>
  <c r="J196"/>
  <c r="J198"/>
  <c r="J197"/>
  <c r="J199"/>
  <c r="J201"/>
  <c r="J200"/>
  <c r="J202"/>
  <c r="I204"/>
  <c r="I206"/>
  <c r="J207"/>
  <c r="I208"/>
  <c r="I209"/>
  <c r="I211"/>
  <c r="I213"/>
  <c r="J214"/>
  <c r="I212"/>
  <c r="I215"/>
  <c r="J217"/>
  <c r="I216"/>
  <c r="J218"/>
  <c r="I220"/>
  <c r="I222"/>
  <c r="I221"/>
  <c r="I223"/>
  <c r="I224"/>
  <c r="I226"/>
  <c r="J229"/>
  <c r="J228"/>
  <c r="I233"/>
  <c r="I234"/>
  <c r="I236"/>
  <c r="I237"/>
  <c r="J238"/>
  <c r="I240"/>
  <c r="I241"/>
  <c r="I243"/>
  <c r="I242"/>
  <c r="I245"/>
  <c r="I246"/>
  <c r="J247"/>
  <c r="J248"/>
  <c r="J249"/>
  <c r="J250"/>
  <c r="J251"/>
  <c r="J252"/>
  <c r="J254"/>
  <c r="J253"/>
  <c r="J255"/>
  <c r="I257"/>
  <c r="J256"/>
  <c r="J189" l="1"/>
  <c r="J184"/>
  <c r="J182"/>
  <c r="J172"/>
  <c r="J175"/>
  <c r="J180"/>
  <c r="J183"/>
  <c r="J185"/>
  <c r="J187"/>
  <c r="J190"/>
  <c r="J188"/>
  <c r="J192"/>
  <c r="J191"/>
  <c r="J193"/>
  <c r="J195"/>
  <c r="J194"/>
  <c r="J203"/>
  <c r="J206"/>
  <c r="J204"/>
  <c r="J205"/>
  <c r="J208"/>
  <c r="J210"/>
  <c r="J209"/>
  <c r="J216"/>
  <c r="J211"/>
  <c r="J215"/>
  <c r="J213"/>
  <c r="J212"/>
  <c r="J219"/>
  <c r="J224"/>
  <c r="J220"/>
  <c r="J222"/>
  <c r="J221"/>
  <c r="J223"/>
  <c r="J225"/>
  <c r="J226"/>
  <c r="J227"/>
  <c r="J231"/>
  <c r="J230"/>
  <c r="J232"/>
  <c r="J236"/>
  <c r="J233"/>
  <c r="J234"/>
  <c r="J235"/>
  <c r="J237"/>
  <c r="J239"/>
  <c r="J240"/>
  <c r="J241"/>
  <c r="J244"/>
  <c r="J243"/>
  <c r="J242"/>
  <c r="J245"/>
  <c r="J246"/>
  <c r="J257"/>
  <c r="J17"/>
</calcChain>
</file>

<file path=xl/sharedStrings.xml><?xml version="1.0" encoding="utf-8"?>
<sst xmlns="http://schemas.openxmlformats.org/spreadsheetml/2006/main" count="1814" uniqueCount="349">
  <si>
    <t>PROFIT &amp; LOSS</t>
  </si>
  <si>
    <t>DATE</t>
  </si>
  <si>
    <t>SCRIPT</t>
  </si>
  <si>
    <t>LOT</t>
  </si>
  <si>
    <t>POSITION</t>
  </si>
  <si>
    <t>LEVEL</t>
  </si>
  <si>
    <t>TG-1</t>
  </si>
  <si>
    <t>TG-2</t>
  </si>
  <si>
    <t>TG-1  AMOUNT</t>
  </si>
  <si>
    <t>TG-2  AMOUNT</t>
  </si>
  <si>
    <t>FUTURES</t>
  </si>
  <si>
    <t>(In Rupees)</t>
  </si>
  <si>
    <t>UPL</t>
  </si>
  <si>
    <t>SHORT</t>
  </si>
  <si>
    <t>SUNTV</t>
  </si>
  <si>
    <t>LONG</t>
  </si>
  <si>
    <t>APOLLO TYRE</t>
  </si>
  <si>
    <t>VOLTAS</t>
  </si>
  <si>
    <t>CEAT</t>
  </si>
  <si>
    <t xml:space="preserve">PNB </t>
  </si>
  <si>
    <t xml:space="preserve">ARVIND </t>
  </si>
  <si>
    <t xml:space="preserve">IBULHSGFIN </t>
  </si>
  <si>
    <t xml:space="preserve">CENTURYTEX </t>
  </si>
  <si>
    <t xml:space="preserve">PFC </t>
  </si>
  <si>
    <t xml:space="preserve">TVSMOTOR </t>
  </si>
  <si>
    <t xml:space="preserve">UNIONBANK </t>
  </si>
  <si>
    <t xml:space="preserve">HINDPETRO </t>
  </si>
  <si>
    <t xml:space="preserve">SUNTV </t>
  </si>
  <si>
    <t xml:space="preserve">HAVELLS </t>
  </si>
  <si>
    <t>IFCI</t>
  </si>
  <si>
    <t xml:space="preserve">VOLTAS </t>
  </si>
  <si>
    <t xml:space="preserve">RCOM </t>
  </si>
  <si>
    <t xml:space="preserve">JSWSTEEL </t>
  </si>
  <si>
    <t xml:space="preserve">TATASTEEL </t>
  </si>
  <si>
    <t xml:space="preserve">EXIDEIND </t>
  </si>
  <si>
    <t xml:space="preserve">INDIACEM </t>
  </si>
  <si>
    <t xml:space="preserve">ADANIPORTS </t>
  </si>
  <si>
    <t xml:space="preserve">IBREALEST </t>
  </si>
  <si>
    <t xml:space="preserve">ORIENTBANK </t>
  </si>
  <si>
    <t xml:space="preserve">BAJFINANCE </t>
  </si>
  <si>
    <t>BEML</t>
  </si>
  <si>
    <t xml:space="preserve">BHARATFIN </t>
  </si>
  <si>
    <t xml:space="preserve">YESBANK </t>
  </si>
  <si>
    <t xml:space="preserve">WOCKPHARMA </t>
  </si>
  <si>
    <t xml:space="preserve">GODREJIND </t>
  </si>
  <si>
    <t xml:space="preserve">MOTHERSUMI </t>
  </si>
  <si>
    <t>L&amp;TFIN</t>
  </si>
  <si>
    <t>ADANI PORT</t>
  </si>
  <si>
    <t xml:space="preserve">FEDERALBNK </t>
  </si>
  <si>
    <t>PNB</t>
  </si>
  <si>
    <t xml:space="preserve">HDIL </t>
  </si>
  <si>
    <t xml:space="preserve">TATAGLOBAL </t>
  </si>
  <si>
    <t xml:space="preserve">HEXAWARE </t>
  </si>
  <si>
    <t>BHARATIAIRTL</t>
  </si>
  <si>
    <t>PTC</t>
  </si>
  <si>
    <t xml:space="preserve">INDIANB </t>
  </si>
  <si>
    <t xml:space="preserve">JUBLFOOD </t>
  </si>
  <si>
    <t xml:space="preserve">MANAPPURAM </t>
  </si>
  <si>
    <t xml:space="preserve">ADANIPOWER </t>
  </si>
  <si>
    <t xml:space="preserve">KTKBANK </t>
  </si>
  <si>
    <t xml:space="preserve">HDFCBANK </t>
  </si>
  <si>
    <t xml:space="preserve">Shares quatity as per 2 lots which availables on Futures </t>
  </si>
  <si>
    <t xml:space="preserve">INDIGO </t>
  </si>
  <si>
    <t>IDEA</t>
  </si>
  <si>
    <t xml:space="preserve">PTC </t>
  </si>
  <si>
    <t>RELIANCE</t>
  </si>
  <si>
    <t xml:space="preserve">CONCOR </t>
  </si>
  <si>
    <t xml:space="preserve">LICHSGFIN </t>
  </si>
  <si>
    <t>ASHOKLEY</t>
  </si>
  <si>
    <t xml:space="preserve">MUTHOOTFIN </t>
  </si>
  <si>
    <t xml:space="preserve">GODREJCP </t>
  </si>
  <si>
    <t>KPIT</t>
  </si>
  <si>
    <t>ADANIPOERT</t>
  </si>
  <si>
    <t xml:space="preserve">JPASSOCIAT </t>
  </si>
  <si>
    <t>KOTAKMAHINDRA</t>
  </si>
  <si>
    <t>CANBK</t>
  </si>
  <si>
    <t xml:space="preserve">KPIT </t>
  </si>
  <si>
    <t>VGURD</t>
  </si>
  <si>
    <t xml:space="preserve">IRB </t>
  </si>
  <si>
    <t xml:space="preserve">JISLJALEQS </t>
  </si>
  <si>
    <t xml:space="preserve">APOLLOTYRE </t>
  </si>
  <si>
    <t xml:space="preserve">TATACOMM </t>
  </si>
  <si>
    <t>SAIL</t>
  </si>
  <si>
    <t xml:space="preserve">DIVISLAB </t>
  </si>
  <si>
    <t xml:space="preserve">SAIL </t>
  </si>
  <si>
    <t xml:space="preserve">TATAMTRDVR </t>
  </si>
  <si>
    <t xml:space="preserve">IDBI </t>
  </si>
  <si>
    <t xml:space="preserve">CHENNPETRO </t>
  </si>
  <si>
    <t xml:space="preserve">PCJEWELLER </t>
  </si>
  <si>
    <t xml:space="preserve">SRF </t>
  </si>
  <si>
    <t xml:space="preserve">BALKRISIND </t>
  </si>
  <si>
    <t>INFY</t>
  </si>
  <si>
    <t xml:space="preserve">HINDALCO </t>
  </si>
  <si>
    <t xml:space="preserve">JINDALSTEL </t>
  </si>
  <si>
    <t xml:space="preserve">IGL </t>
  </si>
  <si>
    <t xml:space="preserve">BEL </t>
  </si>
  <si>
    <t>POWERGRID</t>
  </si>
  <si>
    <t xml:space="preserve">RAYMOND </t>
  </si>
  <si>
    <t xml:space="preserve">ENGINERSIN </t>
  </si>
  <si>
    <t>ZEEL</t>
  </si>
  <si>
    <t xml:space="preserve">BEML </t>
  </si>
  <si>
    <t>JSWENERGY</t>
  </si>
  <si>
    <t xml:space="preserve">EQUITAS </t>
  </si>
  <si>
    <t>LT</t>
  </si>
  <si>
    <t xml:space="preserve">INFIBEAM </t>
  </si>
  <si>
    <t xml:space="preserve">DISHTV </t>
  </si>
  <si>
    <t xml:space="preserve">ASHOKLEY </t>
  </si>
  <si>
    <t xml:space="preserve">DLF </t>
  </si>
  <si>
    <t xml:space="preserve">HDFC </t>
  </si>
  <si>
    <t>MFSL</t>
  </si>
  <si>
    <t>ICICIBANK</t>
  </si>
  <si>
    <t>LUPIN</t>
  </si>
  <si>
    <t>CASTROL</t>
  </si>
  <si>
    <t>FORTIS</t>
  </si>
  <si>
    <t>PRODUCT : PREMIUM FUTURE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</si>
  <si>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</si>
  <si>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</si>
  <si>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</si>
  <si>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</si>
  <si>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</si>
  <si>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</si>
  <si>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</si>
  <si>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</si>
  <si>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</si>
  <si>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</si>
  <si>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SRF</t>
  </si>
  <si>
    <t>EQUITAS</t>
  </si>
  <si>
    <t>JUBLFOOD</t>
  </si>
  <si>
    <t>ARVIND</t>
  </si>
  <si>
    <t>HPCL</t>
  </si>
  <si>
    <t>TATACHEM</t>
  </si>
  <si>
    <t>INDIGO</t>
  </si>
  <si>
    <t>JSPL</t>
  </si>
  <si>
    <t xml:space="preserve">BANKBARODA </t>
  </si>
  <si>
    <t>RELCAPITAL</t>
  </si>
  <si>
    <t>ASIANPAINT</t>
  </si>
  <si>
    <t>GRANULES</t>
  </si>
  <si>
    <t>JET</t>
  </si>
  <si>
    <t>ADANIPORTS</t>
  </si>
  <si>
    <t>ADANIENT</t>
  </si>
  <si>
    <t>HCL</t>
  </si>
  <si>
    <t>DIVIS</t>
  </si>
  <si>
    <t>HEXAWARE</t>
  </si>
  <si>
    <t>NBCC</t>
  </si>
  <si>
    <t>SRTRANSFIN</t>
  </si>
  <si>
    <t>INDIACEM</t>
  </si>
  <si>
    <t>COALINDIA</t>
  </si>
  <si>
    <t>MGL</t>
  </si>
  <si>
    <t>EXIDE</t>
  </si>
  <si>
    <t>TATAELXSI</t>
  </si>
  <si>
    <t>REC</t>
  </si>
  <si>
    <t>BAJAJ-AUTO</t>
  </si>
  <si>
    <t>HUL</t>
  </si>
  <si>
    <t>DABUR</t>
  </si>
  <si>
    <t>BANKINDIA</t>
  </si>
  <si>
    <t>DLF</t>
  </si>
  <si>
    <t>SREI</t>
  </si>
  <si>
    <t>MARICO</t>
  </si>
  <si>
    <t>GAIL</t>
  </si>
  <si>
    <t>STAR</t>
  </si>
  <si>
    <t>TITAN</t>
  </si>
  <si>
    <t>TATASTEEL</t>
  </si>
  <si>
    <t>JSWSTEEL</t>
  </si>
  <si>
    <t>DHFL</t>
  </si>
  <si>
    <t>BAJFINANCE</t>
  </si>
  <si>
    <t>PFC</t>
  </si>
  <si>
    <t>PCJ</t>
  </si>
  <si>
    <t>IRB</t>
  </si>
  <si>
    <t>DALMIA</t>
  </si>
  <si>
    <t>UJJIVAN</t>
  </si>
  <si>
    <t>NTPC</t>
  </si>
  <si>
    <t>ONGC</t>
  </si>
  <si>
    <t>BPCL</t>
  </si>
  <si>
    <t>REPCOHOME</t>
  </si>
  <si>
    <t>ACC</t>
  </si>
  <si>
    <t>DISHTV</t>
  </si>
  <si>
    <t>M&amp;M</t>
  </si>
  <si>
    <t>KOTAKBANK</t>
  </si>
  <si>
    <t>VEDL</t>
  </si>
  <si>
    <t>INFRATEL</t>
  </si>
  <si>
    <t>TATAGLOBAL</t>
  </si>
  <si>
    <t>ITC</t>
  </si>
  <si>
    <t>JETAIRWAYS</t>
  </si>
  <si>
    <t>ESCORTS</t>
  </si>
  <si>
    <t>IOC</t>
  </si>
  <si>
    <t>HAVELLS</t>
  </si>
  <si>
    <t>GSFC</t>
  </si>
  <si>
    <t>NMDC</t>
  </si>
  <si>
    <t>TVSMOTOR</t>
  </si>
  <si>
    <t>SIEMENS</t>
  </si>
  <si>
    <t>TECHM</t>
  </si>
  <si>
    <t>MINDTREE</t>
  </si>
  <si>
    <t>MNM</t>
  </si>
  <si>
    <t>CAPF</t>
  </si>
  <si>
    <t>BALKRISIND</t>
  </si>
  <si>
    <t>ORIENTBANK</t>
  </si>
  <si>
    <t>MOTHERSUMI</t>
  </si>
  <si>
    <t>CONCOR</t>
  </si>
  <si>
    <t>VGUARD</t>
  </si>
  <si>
    <t>GODFRYPHLP</t>
  </si>
  <si>
    <t>KAJARIA</t>
  </si>
  <si>
    <t>COLPAL</t>
  </si>
  <si>
    <t>HINDALCO</t>
  </si>
  <si>
    <t>YESBANK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</si>
  <si>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</si>
  <si>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</si>
  <si>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</si>
  <si>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</si>
  <si>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</si>
  <si>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</si>
  <si>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</si>
  <si>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</si>
  <si>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1,00,000+</t>
  </si>
  <si>
    <t>AIRTEL</t>
  </si>
  <si>
    <t>DALMIABHA</t>
  </si>
  <si>
    <t>RELINFRA</t>
  </si>
  <si>
    <t>ENGINERSIN</t>
  </si>
  <si>
    <t>CHENNPETRO</t>
  </si>
  <si>
    <t>WIPRO</t>
  </si>
  <si>
    <t>MUTHOOTHFIN</t>
  </si>
  <si>
    <t xml:space="preserve">RELINFRA </t>
  </si>
  <si>
    <t>BATA</t>
  </si>
  <si>
    <t>RECAPITAL</t>
  </si>
  <si>
    <t>September</t>
  </si>
  <si>
    <t>NIIT</t>
  </si>
  <si>
    <t>BALRAMCHIN</t>
  </si>
  <si>
    <t>AMARA</t>
  </si>
  <si>
    <t>DIVISLAB</t>
  </si>
  <si>
    <t>RECLTD</t>
  </si>
  <si>
    <t>CHOLA</t>
  </si>
  <si>
    <t>October</t>
  </si>
  <si>
    <t>TATACOMM</t>
  </si>
  <si>
    <t>MCDOWELL</t>
  </si>
  <si>
    <t>RAMCOCEM</t>
  </si>
  <si>
    <t>TCS</t>
  </si>
  <si>
    <t>ICICIPRULI</t>
  </si>
  <si>
    <t>JINDALSTEL</t>
  </si>
  <si>
    <t>CADILA</t>
  </si>
  <si>
    <t>AMBUJACEM</t>
  </si>
  <si>
    <t>IGL</t>
  </si>
  <si>
    <t>HINDPETRO</t>
  </si>
  <si>
    <t>MRPL</t>
  </si>
  <si>
    <t>AMARAJABAT</t>
  </si>
  <si>
    <t>IBUL</t>
  </si>
  <si>
    <t>INDIANB</t>
  </si>
  <si>
    <t>TORNTPHARM</t>
  </si>
  <si>
    <t xml:space="preserve">IOC </t>
  </si>
  <si>
    <t xml:space="preserve">ITC </t>
  </si>
  <si>
    <t>OIL</t>
  </si>
  <si>
    <t>CESC</t>
  </si>
  <si>
    <t>SBIN</t>
  </si>
  <si>
    <t>TATAMOTORS</t>
  </si>
  <si>
    <t>November</t>
  </si>
  <si>
    <t>HDFC</t>
  </si>
  <si>
    <t>PETRONET</t>
  </si>
  <si>
    <t>AXISBANK</t>
  </si>
  <si>
    <t>PIDILITE</t>
  </si>
  <si>
    <t>GLENMARK</t>
  </si>
  <si>
    <t>TATAMTRDVR</t>
  </si>
  <si>
    <t>MCX</t>
  </si>
  <si>
    <t>CIPLA</t>
  </si>
  <si>
    <t>RBLBANK</t>
  </si>
  <si>
    <t>PVR</t>
  </si>
  <si>
    <t>WOCK</t>
  </si>
  <si>
    <t>HINDZINC</t>
  </si>
  <si>
    <t>GRASIM</t>
  </si>
  <si>
    <t>GODREJIND</t>
  </si>
  <si>
    <t>December</t>
  </si>
  <si>
    <t>AXIS</t>
  </si>
  <si>
    <t>SUNPHARMA</t>
  </si>
  <si>
    <t>UNIONBANK</t>
  </si>
  <si>
    <t>TVSMOTORS</t>
  </si>
  <si>
    <t>LIC</t>
  </si>
  <si>
    <t>TORNTPOWER</t>
  </si>
  <si>
    <t>IDFCFIRSTB</t>
  </si>
  <si>
    <t>APOLLOTYRE</t>
  </si>
  <si>
    <t>NCC</t>
  </si>
  <si>
    <t>Shares quatity as per 2 lots which availables on Futures &amp; Option</t>
  </si>
  <si>
    <t xml:space="preserve">CGPOWER </t>
  </si>
  <si>
    <t xml:space="preserve">NBCC </t>
  </si>
  <si>
    <t xml:space="preserve">SRTRANSFIN </t>
  </si>
  <si>
    <t xml:space="preserve">IDFCFIRSTB </t>
  </si>
  <si>
    <t xml:space="preserve">PROFIT ON 1ST TGT </t>
  </si>
  <si>
    <t xml:space="preserve">IDFC </t>
  </si>
  <si>
    <t xml:space="preserve">ADANIENT </t>
  </si>
  <si>
    <t xml:space="preserve">AXISBANK </t>
  </si>
  <si>
    <t xml:space="preserve">MINDTREE </t>
  </si>
  <si>
    <t xml:space="preserve">NCC </t>
  </si>
  <si>
    <t xml:space="preserve">RECLTD </t>
  </si>
  <si>
    <t xml:space="preserve">BANKINDIA </t>
  </si>
  <si>
    <t>IDFC</t>
  </si>
  <si>
    <t xml:space="preserve">January </t>
  </si>
  <si>
    <t>February</t>
  </si>
  <si>
    <t>March</t>
  </si>
  <si>
    <t xml:space="preserve">NIITTECH </t>
  </si>
  <si>
    <t xml:space="preserve">AMARAJABAT  </t>
  </si>
  <si>
    <t>ACCURACY</t>
  </si>
  <si>
    <t xml:space="preserve">WIPRO </t>
  </si>
  <si>
    <t xml:space="preserve">KOTAKBANK </t>
  </si>
  <si>
    <t xml:space="preserve">TECHM </t>
  </si>
  <si>
    <t xml:space="preserve">DCBBANK </t>
  </si>
  <si>
    <t>UBL</t>
  </si>
  <si>
    <t xml:space="preserve">CANBK </t>
  </si>
  <si>
    <t>TOTAL CALLS</t>
  </si>
  <si>
    <t>COST TO COST</t>
  </si>
  <si>
    <t>ACTUAL CALLS</t>
  </si>
  <si>
    <t xml:space="preserve">SL </t>
  </si>
  <si>
    <t>PROFITABLE CALLS</t>
  </si>
  <si>
    <t>30</t>
  </si>
  <si>
    <t>April</t>
  </si>
  <si>
    <t xml:space="preserve">POWERGRID </t>
  </si>
  <si>
    <t>CEATLTD</t>
  </si>
  <si>
    <t>L&amp;TFH</t>
  </si>
  <si>
    <t xml:space="preserve">ACC </t>
  </si>
  <si>
    <t xml:space="preserve">LT </t>
  </si>
  <si>
    <t xml:space="preserve">L AND TFH </t>
  </si>
  <si>
    <t xml:space="preserve">CANFINHOME </t>
  </si>
  <si>
    <t>JUSTDIAL</t>
  </si>
  <si>
    <t xml:space="preserve">UPL </t>
  </si>
  <si>
    <t xml:space="preserve">PIDILITIND </t>
  </si>
  <si>
    <t xml:space="preserve">BHEL </t>
  </si>
  <si>
    <t>27</t>
  </si>
  <si>
    <t>May</t>
  </si>
  <si>
    <t>MANAPPURAM</t>
  </si>
  <si>
    <t>28</t>
  </si>
  <si>
    <t xml:space="preserve">UJJIVAN </t>
  </si>
  <si>
    <t xml:space="preserve">GRASIM </t>
  </si>
  <si>
    <t xml:space="preserve">INDUSINDBK </t>
  </si>
  <si>
    <t>TOTAL PROFIT</t>
  </si>
  <si>
    <t xml:space="preserve">MCX </t>
  </si>
  <si>
    <t xml:space="preserve">VEDL </t>
  </si>
  <si>
    <t xml:space="preserve">ASIANPAINT </t>
  </si>
  <si>
    <t>23</t>
  </si>
  <si>
    <t xml:space="preserve">AUROPHARMA </t>
  </si>
  <si>
    <t xml:space="preserve">MARICO </t>
  </si>
  <si>
    <t xml:space="preserve">CHOLAFIN </t>
  </si>
  <si>
    <t xml:space="preserve">HINDUNILVR </t>
  </si>
  <si>
    <t xml:space="preserve">CIPLA </t>
  </si>
  <si>
    <t xml:space="preserve">BATAINDIA </t>
  </si>
  <si>
    <t xml:space="preserve">ICICIBANK </t>
  </si>
  <si>
    <t xml:space="preserve">BERGEPAINT </t>
  </si>
  <si>
    <t xml:space="preserve">ESCORTS </t>
  </si>
  <si>
    <t xml:space="preserve">HCLTECH </t>
  </si>
  <si>
    <t>25</t>
  </si>
  <si>
    <t xml:space="preserve">COLPAL </t>
  </si>
  <si>
    <t>RAYMOND</t>
  </si>
  <si>
    <t xml:space="preserve">RELIANCE </t>
  </si>
  <si>
    <t xml:space="preserve">SIEMENS </t>
  </si>
  <si>
    <t xml:space="preserve">BHARATFORG </t>
  </si>
</sst>
</file>

<file path=xl/styles.xml><?xml version="1.0" encoding="utf-8"?>
<styleSheet xmlns="http://schemas.openxmlformats.org/spreadsheetml/2006/main">
  <numFmts count="6">
    <numFmt numFmtId="164" formatCode="[$-409]d\-mmm\-yyyy"/>
    <numFmt numFmtId="165" formatCode="d\-mmm\-yyyy;@"/>
    <numFmt numFmtId="166" formatCode="d\-mmm\-yy;@"/>
    <numFmt numFmtId="167" formatCode="[$-409]d\-mmm\-yyyy;@"/>
    <numFmt numFmtId="168" formatCode="0.00;[Red]0.00"/>
    <numFmt numFmtId="169" formatCode="0.00_);[Red]\(0.00\)"/>
  </numFmts>
  <fonts count="7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mbria"/>
      <family val="1"/>
    </font>
    <font>
      <sz val="11"/>
      <name val="Cambria"/>
      <family val="1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color indexed="10"/>
      <name val="Cambria"/>
      <family val="1"/>
      <scheme val="major"/>
    </font>
    <font>
      <b/>
      <sz val="11"/>
      <name val="Cambria"/>
      <family val="1"/>
    </font>
    <font>
      <b/>
      <sz val="18"/>
      <name val="Cambria"/>
      <family val="1"/>
    </font>
    <font>
      <b/>
      <sz val="16"/>
      <name val="Cambria"/>
      <family val="1"/>
    </font>
    <font>
      <b/>
      <sz val="12"/>
      <color theme="0"/>
      <name val="Cambria"/>
      <family val="1"/>
    </font>
    <font>
      <b/>
      <sz val="11"/>
      <color theme="0"/>
      <name val="Cambria"/>
      <family val="1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color theme="1"/>
      <name val="Cambria"/>
      <family val="1"/>
      <scheme val="major"/>
    </font>
    <font>
      <b/>
      <sz val="12"/>
      <color theme="0"/>
      <name val="Times New Roman"/>
      <family val="1"/>
    </font>
    <font>
      <sz val="10"/>
      <name val="Arial"/>
      <family val="2"/>
    </font>
    <font>
      <b/>
      <sz val="18"/>
      <color theme="0" tint="-0.14999847407452621"/>
      <name val="Cambria"/>
      <family val="1"/>
      <scheme val="maj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4"/>
      <color theme="0" tint="-0.14999847407452621"/>
      <name val="Calibri"/>
      <family val="2"/>
      <scheme val="minor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b/>
      <sz val="10"/>
      <color theme="0"/>
      <name val="Times New Roman"/>
      <family val="1"/>
    </font>
    <font>
      <sz val="11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32" fillId="0" borderId="1"/>
    <xf numFmtId="9" fontId="63" fillId="0" borderId="0" applyFont="0" applyFill="0" applyBorder="0" applyAlignment="0" applyProtection="0"/>
    <xf numFmtId="0" fontId="45" fillId="0" borderId="1"/>
    <xf numFmtId="0" fontId="45" fillId="0" borderId="1"/>
    <xf numFmtId="0" fontId="45" fillId="0" borderId="1"/>
  </cellStyleXfs>
  <cellXfs count="448">
    <xf numFmtId="0" fontId="0" fillId="0" borderId="0" xfId="0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4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/>
    </xf>
    <xf numFmtId="164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/>
    </xf>
    <xf numFmtId="0" fontId="0" fillId="0" borderId="1" xfId="0" applyFont="1" applyBorder="1"/>
    <xf numFmtId="2" fontId="29" fillId="0" borderId="1" xfId="0" applyNumberFormat="1" applyFont="1" applyBorder="1" applyAlignment="1">
      <alignment horizontal="center" vertical="center"/>
    </xf>
    <xf numFmtId="164" fontId="30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2" fontId="30" fillId="0" borderId="1" xfId="0" applyNumberFormat="1" applyFont="1" applyBorder="1" applyAlignment="1">
      <alignment horizontal="center"/>
    </xf>
    <xf numFmtId="164" fontId="30" fillId="0" borderId="1" xfId="0" applyNumberFormat="1" applyFont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center" vertical="center"/>
    </xf>
    <xf numFmtId="0" fontId="0" fillId="0" borderId="0" xfId="0"/>
    <xf numFmtId="0" fontId="31" fillId="0" borderId="1" xfId="0" applyFont="1" applyBorder="1"/>
    <xf numFmtId="0" fontId="0" fillId="0" borderId="0" xfId="0"/>
    <xf numFmtId="0" fontId="0" fillId="0" borderId="0" xfId="0"/>
    <xf numFmtId="165" fontId="33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/>
    </xf>
    <xf numFmtId="165" fontId="34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2" fontId="34" fillId="0" borderId="1" xfId="0" applyNumberFormat="1" applyFont="1" applyBorder="1" applyAlignment="1">
      <alignment horizontal="center"/>
    </xf>
    <xf numFmtId="2" fontId="35" fillId="0" borderId="1" xfId="0" applyNumberFormat="1" applyFont="1" applyBorder="1" applyAlignment="1">
      <alignment horizontal="center"/>
    </xf>
    <xf numFmtId="2" fontId="35" fillId="0" borderId="1" xfId="1" applyNumberFormat="1" applyFont="1" applyFill="1" applyBorder="1" applyAlignment="1">
      <alignment horizontal="center"/>
    </xf>
    <xf numFmtId="2" fontId="34" fillId="0" borderId="1" xfId="1" applyNumberFormat="1" applyFont="1" applyFill="1" applyBorder="1" applyAlignment="1">
      <alignment horizontal="center"/>
    </xf>
    <xf numFmtId="2" fontId="34" fillId="0" borderId="1" xfId="1" applyNumberFormat="1" applyFont="1" applyBorder="1" applyAlignment="1">
      <alignment horizontal="center"/>
    </xf>
    <xf numFmtId="165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6" fillId="2" borderId="1" xfId="0" applyFont="1" applyFill="1" applyBorder="1" applyAlignment="1">
      <alignment horizontal="center"/>
    </xf>
    <xf numFmtId="0" fontId="36" fillId="2" borderId="1" xfId="0" applyFont="1" applyFill="1" applyBorder="1"/>
    <xf numFmtId="0" fontId="37" fillId="2" borderId="1" xfId="0" applyFont="1" applyFill="1" applyBorder="1" applyAlignment="1">
      <alignment horizontal="center"/>
    </xf>
    <xf numFmtId="0" fontId="38" fillId="2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9" fillId="3" borderId="2" xfId="0" applyFont="1" applyFill="1" applyBorder="1"/>
    <xf numFmtId="0" fontId="39" fillId="3" borderId="2" xfId="0" applyFont="1" applyFill="1" applyBorder="1" applyAlignment="1">
      <alignment horizontal="center"/>
    </xf>
    <xf numFmtId="0" fontId="40" fillId="3" borderId="2" xfId="0" applyFont="1" applyFill="1" applyBorder="1"/>
    <xf numFmtId="2" fontId="41" fillId="3" borderId="2" xfId="0" applyNumberFormat="1" applyFont="1" applyFill="1" applyBorder="1" applyAlignment="1">
      <alignment horizontal="center" vertical="center"/>
    </xf>
    <xf numFmtId="2" fontId="42" fillId="3" borderId="2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43" fillId="0" borderId="1" xfId="0" applyNumberFormat="1" applyFont="1" applyBorder="1" applyAlignment="1">
      <alignment horizontal="center"/>
    </xf>
    <xf numFmtId="2" fontId="43" fillId="0" borderId="3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33" fillId="5" borderId="1" xfId="0" applyNumberFormat="1" applyFont="1" applyFill="1" applyBorder="1" applyAlignment="1">
      <alignment horizontal="center" vertical="center"/>
    </xf>
    <xf numFmtId="2" fontId="43" fillId="5" borderId="1" xfId="0" applyNumberFormat="1" applyFont="1" applyFill="1" applyBorder="1" applyAlignment="1">
      <alignment horizontal="center"/>
    </xf>
    <xf numFmtId="0" fontId="33" fillId="5" borderId="1" xfId="0" applyFont="1" applyFill="1" applyBorder="1" applyAlignment="1">
      <alignment horizontal="center" vertical="center"/>
    </xf>
    <xf numFmtId="2" fontId="33" fillId="5" borderId="1" xfId="0" applyNumberFormat="1" applyFont="1" applyFill="1" applyBorder="1" applyAlignment="1">
      <alignment horizontal="center" vertical="center"/>
    </xf>
    <xf numFmtId="2" fontId="34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50" fillId="6" borderId="1" xfId="0" applyNumberFormat="1" applyFont="1" applyFill="1" applyBorder="1" applyAlignment="1">
      <alignment horizontal="center" vertical="center"/>
    </xf>
    <xf numFmtId="0" fontId="52" fillId="6" borderId="1" xfId="0" applyNumberFormat="1" applyFont="1" applyFill="1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55" fillId="0" borderId="13" xfId="0" applyNumberFormat="1" applyFont="1" applyFill="1" applyBorder="1" applyAlignment="1">
      <alignment horizontal="center"/>
    </xf>
    <xf numFmtId="168" fontId="56" fillId="0" borderId="13" xfId="0" applyNumberFormat="1" applyFont="1" applyFill="1" applyBorder="1" applyAlignment="1">
      <alignment horizontal="center"/>
    </xf>
    <xf numFmtId="168" fontId="55" fillId="0" borderId="13" xfId="0" applyNumberFormat="1" applyFont="1" applyFill="1" applyBorder="1" applyAlignment="1">
      <alignment horizontal="center"/>
    </xf>
    <xf numFmtId="169" fontId="57" fillId="0" borderId="13" xfId="0" applyNumberFormat="1" applyFont="1" applyFill="1" applyBorder="1" applyAlignment="1">
      <alignment horizontal="center"/>
    </xf>
    <xf numFmtId="0" fontId="45" fillId="0" borderId="13" xfId="0" applyFont="1" applyBorder="1" applyAlignment="1">
      <alignment horizontal="center"/>
    </xf>
    <xf numFmtId="167" fontId="58" fillId="0" borderId="13" xfId="0" applyNumberFormat="1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2" fontId="58" fillId="0" borderId="13" xfId="0" applyNumberFormat="1" applyFont="1" applyBorder="1" applyAlignment="1">
      <alignment horizontal="center"/>
    </xf>
    <xf numFmtId="2" fontId="59" fillId="0" borderId="13" xfId="0" applyNumberFormat="1" applyFont="1" applyFill="1" applyBorder="1" applyAlignment="1">
      <alignment horizontal="center"/>
    </xf>
    <xf numFmtId="168" fontId="60" fillId="0" borderId="13" xfId="0" applyNumberFormat="1" applyFont="1" applyFill="1" applyBorder="1" applyAlignment="1">
      <alignment horizontal="center"/>
    </xf>
    <xf numFmtId="168" fontId="59" fillId="0" borderId="13" xfId="0" applyNumberFormat="1" applyFont="1" applyFill="1" applyBorder="1" applyAlignment="1">
      <alignment horizontal="center"/>
    </xf>
    <xf numFmtId="169" fontId="61" fillId="0" borderId="13" xfId="0" applyNumberFormat="1" applyFont="1" applyFill="1" applyBorder="1" applyAlignment="1">
      <alignment horizontal="center"/>
    </xf>
    <xf numFmtId="0" fontId="58" fillId="0" borderId="1" xfId="0" applyFont="1" applyBorder="1"/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167" fontId="62" fillId="0" borderId="13" xfId="0" applyNumberFormat="1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2" fontId="62" fillId="0" borderId="13" xfId="0" applyNumberFormat="1" applyFont="1" applyBorder="1" applyAlignment="1">
      <alignment horizontal="center"/>
    </xf>
    <xf numFmtId="0" fontId="62" fillId="0" borderId="1" xfId="0" applyFont="1" applyBorder="1"/>
    <xf numFmtId="167" fontId="45" fillId="0" borderId="13" xfId="0" applyNumberFormat="1" applyFont="1" applyBorder="1" applyAlignment="1">
      <alignment horizontal="center"/>
    </xf>
    <xf numFmtId="2" fontId="45" fillId="0" borderId="13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0" fontId="45" fillId="0" borderId="1" xfId="0" applyFont="1" applyBorder="1"/>
    <xf numFmtId="2" fontId="26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/>
    </xf>
    <xf numFmtId="2" fontId="24" fillId="0" borderId="13" xfId="0" applyNumberFormat="1" applyFont="1" applyBorder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/>
    </xf>
    <xf numFmtId="2" fontId="21" fillId="0" borderId="13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0" fontId="65" fillId="9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3" fontId="31" fillId="0" borderId="1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44" fillId="3" borderId="1" xfId="3" applyFont="1" applyFill="1"/>
    <xf numFmtId="165" fontId="67" fillId="0" borderId="1" xfId="5" applyNumberFormat="1" applyFont="1" applyBorder="1" applyAlignment="1">
      <alignment horizontal="center" vertical="center"/>
    </xf>
    <xf numFmtId="2" fontId="49" fillId="0" borderId="1" xfId="5" applyNumberFormat="1" applyFont="1" applyBorder="1" applyAlignment="1">
      <alignment horizontal="center"/>
    </xf>
    <xf numFmtId="0" fontId="67" fillId="0" borderId="1" xfId="5" applyFont="1" applyBorder="1" applyAlignment="1">
      <alignment horizontal="center" vertical="center"/>
    </xf>
    <xf numFmtId="2" fontId="67" fillId="0" borderId="1" xfId="5" applyNumberFormat="1" applyFont="1" applyBorder="1" applyAlignment="1">
      <alignment horizontal="center" vertical="center"/>
    </xf>
    <xf numFmtId="2" fontId="68" fillId="0" borderId="1" xfId="5" applyNumberFormat="1" applyFont="1" applyBorder="1" applyAlignment="1">
      <alignment horizontal="center" vertical="center"/>
    </xf>
    <xf numFmtId="0" fontId="66" fillId="3" borderId="2" xfId="3" applyFont="1" applyFill="1" applyBorder="1"/>
    <xf numFmtId="0" fontId="66" fillId="3" borderId="2" xfId="3" applyFont="1" applyFill="1" applyBorder="1" applyAlignment="1">
      <alignment horizontal="center"/>
    </xf>
    <xf numFmtId="2" fontId="66" fillId="3" borderId="2" xfId="3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/>
    </xf>
    <xf numFmtId="9" fontId="31" fillId="0" borderId="1" xfId="2" applyFont="1" applyFill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3" fontId="43" fillId="0" borderId="1" xfId="0" applyNumberFormat="1" applyFont="1" applyBorder="1" applyAlignment="1">
      <alignment horizontal="center"/>
    </xf>
    <xf numFmtId="9" fontId="43" fillId="0" borderId="1" xfId="2" applyFont="1" applyBorder="1" applyAlignment="1">
      <alignment horizontal="center"/>
    </xf>
    <xf numFmtId="9" fontId="43" fillId="0" borderId="1" xfId="2" applyFont="1" applyFill="1" applyBorder="1" applyAlignment="1">
      <alignment horizontal="center"/>
    </xf>
    <xf numFmtId="9" fontId="33" fillId="0" borderId="1" xfId="0" applyNumberFormat="1" applyFont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9" fontId="33" fillId="0" borderId="0" xfId="0" applyNumberFormat="1" applyFont="1" applyAlignment="1">
      <alignment horizontal="center"/>
    </xf>
    <xf numFmtId="168" fontId="67" fillId="0" borderId="1" xfId="0" applyNumberFormat="1" applyFont="1" applyFill="1" applyBorder="1" applyAlignment="1">
      <alignment horizontal="center"/>
    </xf>
    <xf numFmtId="2" fontId="48" fillId="3" borderId="1" xfId="0" applyNumberFormat="1" applyFont="1" applyFill="1" applyBorder="1" applyAlignment="1">
      <alignment horizontal="center"/>
    </xf>
    <xf numFmtId="167" fontId="67" fillId="0" borderId="1" xfId="0" applyNumberFormat="1" applyFont="1" applyBorder="1" applyAlignment="1">
      <alignment horizontal="center"/>
    </xf>
    <xf numFmtId="0" fontId="67" fillId="0" borderId="1" xfId="0" applyFont="1" applyBorder="1" applyAlignment="1">
      <alignment horizontal="center"/>
    </xf>
    <xf numFmtId="2" fontId="67" fillId="0" borderId="1" xfId="0" applyNumberFormat="1" applyFont="1" applyBorder="1" applyAlignment="1">
      <alignment horizontal="center"/>
    </xf>
    <xf numFmtId="2" fontId="49" fillId="0" borderId="1" xfId="0" applyNumberFormat="1" applyFont="1" applyBorder="1" applyAlignment="1">
      <alignment horizontal="center"/>
    </xf>
    <xf numFmtId="2" fontId="49" fillId="0" borderId="1" xfId="0" applyNumberFormat="1" applyFont="1" applyFill="1" applyBorder="1" applyAlignment="1">
      <alignment horizontal="center"/>
    </xf>
    <xf numFmtId="169" fontId="67" fillId="0" borderId="1" xfId="0" applyNumberFormat="1" applyFont="1" applyFill="1" applyBorder="1" applyAlignment="1">
      <alignment horizontal="center"/>
    </xf>
    <xf numFmtId="2" fontId="49" fillId="0" borderId="7" xfId="0" applyNumberFormat="1" applyFont="1" applyBorder="1" applyAlignment="1">
      <alignment horizontal="center"/>
    </xf>
    <xf numFmtId="2" fontId="67" fillId="0" borderId="0" xfId="0" applyNumberFormat="1" applyFont="1" applyAlignment="1">
      <alignment horizontal="center"/>
    </xf>
    <xf numFmtId="0" fontId="67" fillId="0" borderId="0" xfId="0" applyFont="1"/>
    <xf numFmtId="0" fontId="48" fillId="3" borderId="0" xfId="0" applyFont="1" applyFill="1"/>
    <xf numFmtId="2" fontId="48" fillId="3" borderId="0" xfId="0" applyNumberFormat="1" applyFont="1" applyFill="1" applyAlignment="1">
      <alignment horizontal="center"/>
    </xf>
    <xf numFmtId="17" fontId="48" fillId="3" borderId="0" xfId="0" applyNumberFormat="1" applyFont="1" applyFill="1" applyAlignment="1">
      <alignment horizontal="center"/>
    </xf>
    <xf numFmtId="49" fontId="48" fillId="3" borderId="1" xfId="0" applyNumberFormat="1" applyFont="1" applyFill="1" applyBorder="1" applyAlignment="1">
      <alignment horizontal="center" vertical="center"/>
    </xf>
    <xf numFmtId="0" fontId="48" fillId="3" borderId="1" xfId="0" applyFont="1" applyFill="1" applyBorder="1" applyAlignment="1">
      <alignment horizontal="center"/>
    </xf>
    <xf numFmtId="0" fontId="48" fillId="3" borderId="1" xfId="0" applyNumberFormat="1" applyFont="1" applyFill="1" applyBorder="1" applyAlignment="1">
      <alignment horizontal="center"/>
    </xf>
    <xf numFmtId="49" fontId="67" fillId="0" borderId="1" xfId="0" applyNumberFormat="1" applyFont="1" applyBorder="1" applyAlignment="1">
      <alignment horizontal="center" vertical="center"/>
    </xf>
    <xf numFmtId="0" fontId="67" fillId="0" borderId="1" xfId="0" applyNumberFormat="1" applyFont="1" applyBorder="1" applyAlignment="1">
      <alignment horizontal="center"/>
    </xf>
    <xf numFmtId="49" fontId="67" fillId="3" borderId="1" xfId="3" applyNumberFormat="1" applyFont="1" applyFill="1" applyBorder="1" applyAlignment="1">
      <alignment horizontal="center" vertical="center"/>
    </xf>
    <xf numFmtId="0" fontId="67" fillId="3" borderId="1" xfId="3" applyFont="1" applyFill="1" applyBorder="1" applyAlignment="1">
      <alignment horizontal="center"/>
    </xf>
    <xf numFmtId="0" fontId="67" fillId="3" borderId="1" xfId="3" applyNumberFormat="1" applyFont="1" applyFill="1" applyBorder="1" applyAlignment="1">
      <alignment horizontal="center"/>
    </xf>
    <xf numFmtId="17" fontId="48" fillId="3" borderId="1" xfId="3" applyNumberFormat="1" applyFont="1" applyFill="1" applyBorder="1" applyAlignment="1">
      <alignment horizontal="center"/>
    </xf>
    <xf numFmtId="2" fontId="67" fillId="3" borderId="1" xfId="3" applyNumberFormat="1" applyFont="1" applyFill="1" applyBorder="1" applyAlignment="1">
      <alignment horizontal="center"/>
    </xf>
    <xf numFmtId="0" fontId="49" fillId="3" borderId="1" xfId="0" applyFont="1" applyFill="1" applyBorder="1" applyAlignment="1">
      <alignment horizontal="center"/>
    </xf>
    <xf numFmtId="9" fontId="48" fillId="3" borderId="1" xfId="0" applyNumberFormat="1" applyFont="1" applyFill="1" applyBorder="1" applyAlignment="1">
      <alignment horizontal="center"/>
    </xf>
    <xf numFmtId="167" fontId="69" fillId="0" borderId="1" xfId="0" applyNumberFormat="1" applyFont="1" applyBorder="1" applyAlignment="1">
      <alignment horizontal="center"/>
    </xf>
    <xf numFmtId="0" fontId="69" fillId="0" borderId="1" xfId="0" applyFont="1" applyBorder="1" applyAlignment="1">
      <alignment horizontal="center"/>
    </xf>
    <xf numFmtId="2" fontId="69" fillId="0" borderId="1" xfId="0" applyNumberFormat="1" applyFont="1" applyBorder="1" applyAlignment="1">
      <alignment horizontal="center"/>
    </xf>
    <xf numFmtId="2" fontId="70" fillId="0" borderId="1" xfId="0" applyNumberFormat="1" applyFont="1" applyBorder="1" applyAlignment="1">
      <alignment horizontal="center"/>
    </xf>
    <xf numFmtId="168" fontId="69" fillId="0" borderId="1" xfId="0" applyNumberFormat="1" applyFont="1" applyFill="1" applyBorder="1" applyAlignment="1">
      <alignment horizontal="center"/>
    </xf>
    <xf numFmtId="167" fontId="67" fillId="0" borderId="7" xfId="0" applyNumberFormat="1" applyFont="1" applyBorder="1" applyAlignment="1">
      <alignment horizontal="center"/>
    </xf>
    <xf numFmtId="0" fontId="67" fillId="0" borderId="7" xfId="0" applyFont="1" applyBorder="1" applyAlignment="1">
      <alignment horizontal="center"/>
    </xf>
    <xf numFmtId="2" fontId="67" fillId="0" borderId="7" xfId="0" applyNumberFormat="1" applyFont="1" applyBorder="1" applyAlignment="1">
      <alignment horizontal="center"/>
    </xf>
    <xf numFmtId="167" fontId="48" fillId="3" borderId="13" xfId="0" applyNumberFormat="1" applyFont="1" applyFill="1" applyBorder="1" applyAlignment="1">
      <alignment horizontal="center"/>
    </xf>
    <xf numFmtId="2" fontId="49" fillId="0" borderId="8" xfId="0" applyNumberFormat="1" applyFont="1" applyFill="1" applyBorder="1" applyAlignment="1">
      <alignment horizontal="center"/>
    </xf>
    <xf numFmtId="168" fontId="49" fillId="0" borderId="1" xfId="0" applyNumberFormat="1" applyFont="1" applyFill="1" applyBorder="1" applyAlignment="1">
      <alignment horizontal="center"/>
    </xf>
    <xf numFmtId="2" fontId="70" fillId="0" borderId="1" xfId="0" applyNumberFormat="1" applyFont="1" applyFill="1" applyBorder="1" applyAlignment="1">
      <alignment horizontal="center"/>
    </xf>
    <xf numFmtId="168" fontId="70" fillId="0" borderId="1" xfId="0" applyNumberFormat="1" applyFont="1" applyFill="1" applyBorder="1" applyAlignment="1">
      <alignment horizontal="center"/>
    </xf>
    <xf numFmtId="169" fontId="69" fillId="0" borderId="1" xfId="0" applyNumberFormat="1" applyFont="1" applyFill="1" applyBorder="1" applyAlignment="1">
      <alignment horizontal="center"/>
    </xf>
    <xf numFmtId="0" fontId="48" fillId="3" borderId="0" xfId="0" applyFont="1" applyFill="1" applyAlignment="1">
      <alignment horizontal="center"/>
    </xf>
    <xf numFmtId="0" fontId="48" fillId="3" borderId="7" xfId="0" applyNumberFormat="1" applyFont="1" applyFill="1" applyBorder="1" applyAlignment="1">
      <alignment horizontal="center" vertical="center"/>
    </xf>
    <xf numFmtId="0" fontId="48" fillId="3" borderId="14" xfId="0" applyNumberFormat="1" applyFont="1" applyFill="1" applyBorder="1" applyAlignment="1">
      <alignment horizontal="center" vertical="center"/>
    </xf>
    <xf numFmtId="0" fontId="48" fillId="3" borderId="8" xfId="0" applyNumberFormat="1" applyFont="1" applyFill="1" applyBorder="1" applyAlignment="1">
      <alignment horizontal="center" vertical="center"/>
    </xf>
    <xf numFmtId="0" fontId="48" fillId="3" borderId="9" xfId="0" applyNumberFormat="1" applyFont="1" applyFill="1" applyBorder="1" applyAlignment="1">
      <alignment horizontal="center" vertical="center"/>
    </xf>
    <xf numFmtId="0" fontId="48" fillId="3" borderId="15" xfId="0" applyNumberFormat="1" applyFont="1" applyFill="1" applyBorder="1" applyAlignment="1">
      <alignment horizontal="center" vertical="center"/>
    </xf>
    <xf numFmtId="0" fontId="48" fillId="3" borderId="3" xfId="0" applyNumberFormat="1" applyFont="1" applyFill="1" applyBorder="1" applyAlignment="1">
      <alignment horizontal="center" vertical="center"/>
    </xf>
    <xf numFmtId="166" fontId="48" fillId="3" borderId="7" xfId="0" applyNumberFormat="1" applyFont="1" applyFill="1" applyBorder="1" applyAlignment="1">
      <alignment horizontal="center" vertical="center"/>
    </xf>
    <xf numFmtId="166" fontId="48" fillId="3" borderId="14" xfId="0" applyNumberFormat="1" applyFont="1" applyFill="1" applyBorder="1" applyAlignment="1">
      <alignment horizontal="center" vertical="center"/>
    </xf>
    <xf numFmtId="0" fontId="64" fillId="8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3" fillId="7" borderId="7" xfId="0" applyNumberFormat="1" applyFont="1" applyFill="1" applyBorder="1" applyAlignment="1">
      <alignment horizontal="center" vertic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8" xfId="0" applyNumberFormat="1" applyFont="1" applyFill="1" applyBorder="1" applyAlignment="1">
      <alignment horizontal="center" vertical="center"/>
    </xf>
    <xf numFmtId="0" fontId="50" fillId="7" borderId="9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7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0" fontId="46" fillId="6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4" fillId="6" borderId="1" xfId="0" applyNumberFormat="1" applyFont="1" applyFill="1" applyBorder="1" applyAlignment="1">
      <alignment horizontal="center"/>
    </xf>
    <xf numFmtId="0" fontId="47" fillId="6" borderId="1" xfId="0" applyNumberFormat="1" applyFont="1" applyFill="1" applyBorder="1" applyAlignment="1">
      <alignment horizontal="center" vertical="center"/>
    </xf>
    <xf numFmtId="3" fontId="48" fillId="6" borderId="1" xfId="0" applyNumberFormat="1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51" fillId="6" borderId="1" xfId="0" applyNumberFormat="1" applyFont="1" applyFill="1" applyBorder="1" applyAlignment="1">
      <alignment horizontal="center" vertical="center"/>
    </xf>
    <xf numFmtId="2" fontId="44" fillId="4" borderId="4" xfId="0" applyNumberFormat="1" applyFont="1" applyFill="1" applyBorder="1" applyAlignment="1">
      <alignment horizontal="left" vertical="center"/>
    </xf>
    <xf numFmtId="2" fontId="44" fillId="4" borderId="5" xfId="0" applyNumberFormat="1" applyFont="1" applyFill="1" applyBorder="1" applyAlignment="1">
      <alignment horizontal="left" vertical="center"/>
    </xf>
    <xf numFmtId="2" fontId="44" fillId="4" borderId="6" xfId="0" applyNumberFormat="1" applyFont="1" applyFill="1" applyBorder="1" applyAlignment="1">
      <alignment horizontal="left" vertical="center"/>
    </xf>
  </cellXfs>
  <cellStyles count="6">
    <cellStyle name="Excel Built-in Normal" xfId="1"/>
    <cellStyle name="Normal" xfId="0" builtinId="0"/>
    <cellStyle name="Normal 2 2" xfId="3"/>
    <cellStyle name="Normal 2 3" xfId="4"/>
    <cellStyle name="Normal 3 2" xfId="5"/>
    <cellStyle name="Percent" xfId="2" builtinId="5"/>
  </cellStyles>
  <dxfs count="17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Medium4"/>
  <colors>
    <mruColors>
      <color rgb="FF339933"/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/>
            </a:pPr>
            <a:r>
              <a:rPr lang="en-US"/>
              <a:t>Return on Investment</a:t>
            </a:r>
          </a:p>
        </c:rich>
      </c:tx>
    </c:title>
    <c:plotArea>
      <c:layout>
        <c:manualLayout>
          <c:layoutTarget val="inner"/>
          <c:xMode val="edge"/>
          <c:yMode val="edge"/>
          <c:x val="0.13400296465532491"/>
          <c:y val="0.25854119454802743"/>
          <c:w val="0.67022389040749974"/>
          <c:h val="0.36896518691544233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Statement'!$B$3:$B$14</c:f>
              <c:numCache>
                <c:formatCode>#,##0</c:formatCode>
                <c:ptCount val="12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Statement'!$C$3:$C$14</c:f>
              <c:numCache>
                <c:formatCode>General</c:formatCode>
                <c:ptCount val="12"/>
                <c:pt idx="0">
                  <c:v>430591</c:v>
                </c:pt>
                <c:pt idx="1">
                  <c:v>477729</c:v>
                </c:pt>
                <c:pt idx="2">
                  <c:v>313990</c:v>
                </c:pt>
                <c:pt idx="3">
                  <c:v>247482</c:v>
                </c:pt>
                <c:pt idx="4">
                  <c:v>373767</c:v>
                </c:pt>
                <c:pt idx="5">
                  <c:v>93980</c:v>
                </c:pt>
                <c:pt idx="6">
                  <c:v>572949</c:v>
                </c:pt>
                <c:pt idx="7">
                  <c:v>378540</c:v>
                </c:pt>
                <c:pt idx="8">
                  <c:v>125515</c:v>
                </c:pt>
                <c:pt idx="9">
                  <c:v>289900</c:v>
                </c:pt>
                <c:pt idx="10">
                  <c:v>149290</c:v>
                </c:pt>
                <c:pt idx="11">
                  <c:v>212760</c:v>
                </c:pt>
              </c:numCache>
            </c:numRef>
          </c:val>
        </c:ser>
        <c:axId val="92819840"/>
        <c:axId val="92821376"/>
      </c:barChart>
      <c:catAx>
        <c:axId val="92819840"/>
        <c:scaling>
          <c:orientation val="minMax"/>
        </c:scaling>
        <c:axPos val="b"/>
        <c:majorTickMark val="none"/>
        <c:tickLblPos val="nextTo"/>
        <c:crossAx val="92821376"/>
        <c:crosses val="autoZero"/>
        <c:auto val="1"/>
        <c:lblAlgn val="ctr"/>
        <c:lblOffset val="100"/>
      </c:catAx>
      <c:valAx>
        <c:axId val="9282137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92819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495224366385411"/>
          <c:y val="0.48405263086596878"/>
          <c:w val="0.16813929346914541"/>
          <c:h val="0.22221716908798109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>
      <c:layout>
        <c:manualLayout>
          <c:xMode val="edge"/>
          <c:yMode val="edge"/>
          <c:x val="0.40840159158272848"/>
          <c:y val="1.4064205642672205E-2"/>
        </c:manualLayout>
      </c:layout>
    </c:title>
    <c:plotArea>
      <c:layout>
        <c:manualLayout>
          <c:layoutTarget val="inner"/>
          <c:xMode val="edge"/>
          <c:yMode val="edge"/>
          <c:x val="2.4162548050521683E-2"/>
          <c:y val="7.4088803415702106E-2"/>
          <c:w val="0.9516749038989567"/>
          <c:h val="0.72633598219578765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3701263042284489E-2"/>
                  <c:y val="-8.6021505376344246E-2"/>
                </c:manualLayout>
              </c:layout>
              <c:showVal val="1"/>
            </c:dLbl>
            <c:dLbl>
              <c:idx val="1"/>
              <c:layout>
                <c:manualLayout>
                  <c:x val="-5.4914881933008169E-2"/>
                  <c:y val="-9.8310291858678955E-2"/>
                </c:manualLayout>
              </c:layout>
              <c:showVal val="1"/>
            </c:dLbl>
            <c:dLbl>
              <c:idx val="2"/>
              <c:layout>
                <c:manualLayout>
                  <c:x val="-2.6359143327841845E-2"/>
                  <c:y val="0.14746543778803256"/>
                </c:manualLayout>
              </c:layout>
              <c:showVal val="1"/>
            </c:dLbl>
            <c:dLbl>
              <c:idx val="3"/>
              <c:layout>
                <c:manualLayout>
                  <c:x val="-4.6128500823723162E-2"/>
                  <c:y val="-0.11059907834101412"/>
                </c:manualLayout>
              </c:layout>
              <c:showVal val="1"/>
            </c:dLbl>
            <c:dLbl>
              <c:idx val="4"/>
              <c:layout>
                <c:manualLayout>
                  <c:x val="1.9769357495881781E-2"/>
                  <c:y val="-3.6866359447004615E-2"/>
                </c:manualLayout>
              </c:layout>
              <c:showVal val="1"/>
            </c:dLbl>
            <c:dLbl>
              <c:idx val="5"/>
              <c:layout>
                <c:manualLayout>
                  <c:x val="-1.5376166941241077E-2"/>
                  <c:y val="-0.11059907834101412"/>
                </c:manualLayout>
              </c:layout>
              <c:showVal val="1"/>
            </c:dLbl>
            <c:showVal val="1"/>
          </c:dLbls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Statement'!$D$3:$D$14</c:f>
              <c:numCache>
                <c:formatCode>0%</c:formatCode>
                <c:ptCount val="12"/>
                <c:pt idx="0">
                  <c:v>4.3059099999999999</c:v>
                </c:pt>
                <c:pt idx="1">
                  <c:v>4.7772899999999998</c:v>
                </c:pt>
                <c:pt idx="2">
                  <c:v>3.1398999999999999</c:v>
                </c:pt>
                <c:pt idx="3">
                  <c:v>2.4748199999999998</c:v>
                </c:pt>
                <c:pt idx="4">
                  <c:v>3.73767</c:v>
                </c:pt>
                <c:pt idx="5">
                  <c:v>0.93979999999999997</c:v>
                </c:pt>
                <c:pt idx="6">
                  <c:v>5.7294900000000002</c:v>
                </c:pt>
                <c:pt idx="7">
                  <c:v>3.7854000000000001</c:v>
                </c:pt>
                <c:pt idx="8">
                  <c:v>1.25515</c:v>
                </c:pt>
                <c:pt idx="9">
                  <c:v>2.899</c:v>
                </c:pt>
                <c:pt idx="10">
                  <c:v>1.4928999999999999</c:v>
                </c:pt>
                <c:pt idx="11">
                  <c:v>2.1276000000000002</c:v>
                </c:pt>
              </c:numCache>
            </c:numRef>
          </c:val>
        </c:ser>
        <c:dLbls>
          <c:showVal val="1"/>
        </c:dLbls>
        <c:marker val="1"/>
        <c:axId val="99477376"/>
        <c:axId val="99478912"/>
      </c:lineChart>
      <c:catAx>
        <c:axId val="99477376"/>
        <c:scaling>
          <c:orientation val="minMax"/>
        </c:scaling>
        <c:axPos val="b"/>
        <c:majorTickMark val="none"/>
        <c:tickLblPos val="nextTo"/>
        <c:crossAx val="99478912"/>
        <c:crosses val="autoZero"/>
        <c:auto val="1"/>
        <c:lblAlgn val="ctr"/>
        <c:lblOffset val="100"/>
      </c:catAx>
      <c:valAx>
        <c:axId val="99478912"/>
        <c:scaling>
          <c:orientation val="minMax"/>
        </c:scaling>
        <c:delete val="1"/>
        <c:axPos val="l"/>
        <c:numFmt formatCode="0%" sourceLinked="1"/>
        <c:tickLblPos val="nextTo"/>
        <c:crossAx val="9947737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Statement'!$B$26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Statement'!$A$27:$A$31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Statement'!$B$27:$B$31</c:f>
              <c:numCache>
                <c:formatCode>#,##0</c:formatCode>
                <c:ptCount val="5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Statement'!$C$26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Statement'!$A$27:$A$31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Statement'!$C$27:$C$31</c:f>
              <c:numCache>
                <c:formatCode>General</c:formatCode>
                <c:ptCount val="5"/>
                <c:pt idx="0">
                  <c:v>37854</c:v>
                </c:pt>
                <c:pt idx="1">
                  <c:v>59215</c:v>
                </c:pt>
                <c:pt idx="2">
                  <c:v>130800</c:v>
                </c:pt>
                <c:pt idx="3">
                  <c:v>78790</c:v>
                </c:pt>
                <c:pt idx="4">
                  <c:v>106610</c:v>
                </c:pt>
              </c:numCache>
            </c:numRef>
          </c:val>
        </c:ser>
        <c:shape val="cylinder"/>
        <c:axId val="99557376"/>
        <c:axId val="99558912"/>
        <c:axId val="0"/>
      </c:bar3DChart>
      <c:catAx>
        <c:axId val="99557376"/>
        <c:scaling>
          <c:orientation val="minMax"/>
        </c:scaling>
        <c:axPos val="b"/>
        <c:tickLblPos val="nextTo"/>
        <c:crossAx val="99558912"/>
        <c:crosses val="autoZero"/>
        <c:auto val="1"/>
        <c:lblAlgn val="ctr"/>
        <c:lblOffset val="100"/>
      </c:catAx>
      <c:valAx>
        <c:axId val="99558912"/>
        <c:scaling>
          <c:orientation val="minMax"/>
        </c:scaling>
        <c:axPos val="l"/>
        <c:majorGridlines/>
        <c:numFmt formatCode="#,##0" sourceLinked="1"/>
        <c:tickLblPos val="nextTo"/>
        <c:crossAx val="9955737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977" l="0.70000000000000062" r="0.70000000000000062" t="0.750000000000009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>
        <c:manualLayout>
          <c:layoutTarget val="inner"/>
          <c:xMode val="edge"/>
          <c:yMode val="edge"/>
          <c:x val="4.1558441558441593E-2"/>
          <c:y val="0.26341147448840596"/>
          <c:w val="0.94285714285714251"/>
          <c:h val="0.58249018801827757"/>
        </c:manualLayout>
      </c:layout>
      <c:lineChart>
        <c:grouping val="stacked"/>
        <c:ser>
          <c:idx val="0"/>
          <c:order val="0"/>
          <c:tx>
            <c:strRef>
              <c:f>'ROI Statement'!$D$26</c:f>
              <c:strCache>
                <c:ptCount val="1"/>
                <c:pt idx="0">
                  <c:v>PERCENTAGE</c:v>
                </c:pt>
              </c:strCache>
            </c:strRef>
          </c:tx>
          <c:dLbls>
            <c:showVal val="1"/>
          </c:dLbls>
          <c:cat>
            <c:strRef>
              <c:f>'ROI Statement'!$A$27:$A$31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Statement'!$D$27:$D$31</c:f>
              <c:numCache>
                <c:formatCode>0%</c:formatCode>
                <c:ptCount val="5"/>
                <c:pt idx="0">
                  <c:v>0.37853999999999999</c:v>
                </c:pt>
                <c:pt idx="1">
                  <c:v>0.59214999999999995</c:v>
                </c:pt>
                <c:pt idx="2">
                  <c:v>1.3080000000000001</c:v>
                </c:pt>
                <c:pt idx="3">
                  <c:v>0.78790000000000004</c:v>
                </c:pt>
              </c:numCache>
            </c:numRef>
          </c:val>
        </c:ser>
        <c:dLbls>
          <c:showVal val="1"/>
        </c:dLbls>
        <c:marker val="1"/>
        <c:axId val="99579008"/>
        <c:axId val="99580544"/>
      </c:lineChart>
      <c:catAx>
        <c:axId val="99579008"/>
        <c:scaling>
          <c:orientation val="minMax"/>
        </c:scaling>
        <c:axPos val="b"/>
        <c:majorTickMark val="none"/>
        <c:tickLblPos val="nextTo"/>
        <c:crossAx val="99580544"/>
        <c:crosses val="autoZero"/>
        <c:auto val="1"/>
        <c:lblAlgn val="ctr"/>
        <c:lblOffset val="100"/>
      </c:catAx>
      <c:valAx>
        <c:axId val="99580544"/>
        <c:scaling>
          <c:orientation val="minMax"/>
        </c:scaling>
        <c:delete val="1"/>
        <c:axPos val="l"/>
        <c:numFmt formatCode="0%" sourceLinked="1"/>
        <c:tickLblPos val="nextTo"/>
        <c:crossAx val="99579008"/>
        <c:crosses val="autoZero"/>
        <c:crossBetween val="between"/>
      </c:valAx>
    </c:plotArea>
    <c:plotVisOnly val="1"/>
    <c:dispBlanksAs val="zero"/>
  </c:chart>
  <c:printSettings>
    <c:headerFooter/>
    <c:pageMargins b="0.75000000000000977" l="0.70000000000000062" r="0.70000000000000062" t="0.750000000000009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29582094351371108"/>
          <c:y val="0"/>
        </c:manualLayout>
      </c:layout>
    </c:title>
    <c:plotArea>
      <c:layout>
        <c:manualLayout>
          <c:layoutTarget val="inner"/>
          <c:xMode val="edge"/>
          <c:yMode val="edge"/>
          <c:x val="3.8297859508172404E-2"/>
          <c:y val="0.35471848520861604"/>
          <c:w val="0.9063830100911342"/>
          <c:h val="0.37079544380816509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dLbls>
            <c:showVal val="1"/>
          </c:dLbls>
          <c:cat>
            <c:strRef>
              <c:f>'ROI Statement'!$E$3:$E$7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Statement'!$F$3:$F$7</c:f>
              <c:numCache>
                <c:formatCode>0%</c:formatCode>
                <c:ptCount val="5"/>
                <c:pt idx="0">
                  <c:v>0.76</c:v>
                </c:pt>
                <c:pt idx="1">
                  <c:v>0.64</c:v>
                </c:pt>
                <c:pt idx="2">
                  <c:v>0.81</c:v>
                </c:pt>
                <c:pt idx="3">
                  <c:v>0.7</c:v>
                </c:pt>
                <c:pt idx="4">
                  <c:v>0.72</c:v>
                </c:pt>
              </c:numCache>
            </c:numRef>
          </c:val>
        </c:ser>
        <c:dLbls>
          <c:showVal val="1"/>
        </c:dLbls>
        <c:overlap val="-25"/>
        <c:axId val="99653888"/>
        <c:axId val="99659776"/>
      </c:barChart>
      <c:catAx>
        <c:axId val="99653888"/>
        <c:scaling>
          <c:orientation val="minMax"/>
        </c:scaling>
        <c:axPos val="b"/>
        <c:majorTickMark val="none"/>
        <c:tickLblPos val="nextTo"/>
        <c:crossAx val="99659776"/>
        <c:crosses val="autoZero"/>
        <c:auto val="1"/>
        <c:lblAlgn val="ctr"/>
        <c:lblOffset val="100"/>
      </c:catAx>
      <c:valAx>
        <c:axId val="99659776"/>
        <c:scaling>
          <c:orientation val="minMax"/>
        </c:scaling>
        <c:delete val="1"/>
        <c:axPos val="l"/>
        <c:numFmt formatCode="0%" sourceLinked="1"/>
        <c:tickLblPos val="nextTo"/>
        <c:crossAx val="99653888"/>
        <c:crosses val="autoZero"/>
        <c:crossBetween val="between"/>
      </c:valAx>
    </c:plotArea>
    <c:plotVisOnly val="1"/>
    <c:dispBlanksAs val="gap"/>
  </c:chart>
  <c:printSettings>
    <c:headerFooter/>
    <c:pageMargins b="0.75000000000000977" l="0.70000000000000062" r="0.70000000000000062" t="0.750000000000009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22412</xdr:colOff>
      <xdr:row>6</xdr:row>
      <xdr:rowOff>9524</xdr:rowOff>
    </xdr:to>
    <xdr:sp macro="" textlink="">
      <xdr:nvSpPr>
        <xdr:cNvPr id="2" name="TextBox 1"/>
        <xdr:cNvSpPr txBox="1"/>
      </xdr:nvSpPr>
      <xdr:spPr>
        <a:xfrm>
          <a:off x="0" y="0"/>
          <a:ext cx="9718862" cy="981074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                                        	     PREMIUM STOCK FUTRES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894292</xdr:colOff>
      <xdr:row>5</xdr:row>
      <xdr:rowOff>104775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09925" cy="9144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89959</xdr:colOff>
      <xdr:row>14</xdr:row>
      <xdr:rowOff>105834</xdr:rowOff>
    </xdr:from>
    <xdr:to>
      <xdr:col>5</xdr:col>
      <xdr:colOff>128059</xdr:colOff>
      <xdr:row>23</xdr:row>
      <xdr:rowOff>105834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394757</xdr:colOff>
      <xdr:row>14</xdr:row>
      <xdr:rowOff>105833</xdr:rowOff>
    </xdr:from>
    <xdr:to>
      <xdr:col>15</xdr:col>
      <xdr:colOff>156633</xdr:colOff>
      <xdr:row>23</xdr:row>
      <xdr:rowOff>116416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201083</xdr:rowOff>
    </xdr:from>
    <xdr:to>
      <xdr:col>3</xdr:col>
      <xdr:colOff>825500</xdr:colOff>
      <xdr:row>41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306918</xdr:colOff>
      <xdr:row>31</xdr:row>
      <xdr:rowOff>190500</xdr:rowOff>
    </xdr:from>
    <xdr:to>
      <xdr:col>11</xdr:col>
      <xdr:colOff>582084</xdr:colOff>
      <xdr:row>41</xdr:row>
      <xdr:rowOff>21167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349248</xdr:colOff>
      <xdr:row>5</xdr:row>
      <xdr:rowOff>10583</xdr:rowOff>
    </xdr:from>
    <xdr:to>
      <xdr:col>13</xdr:col>
      <xdr:colOff>264583</xdr:colOff>
      <xdr:row>11</xdr:row>
      <xdr:rowOff>52917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0</xdr:row>
      <xdr:rowOff>714375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600700" cy="7143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10</xdr:col>
      <xdr:colOff>28576</xdr:colOff>
      <xdr:row>4</xdr:row>
      <xdr:rowOff>171449</xdr:rowOff>
    </xdr:to>
    <xdr:sp macro="" textlink="">
      <xdr:nvSpPr>
        <xdr:cNvPr id="3" name="TextBox 2"/>
        <xdr:cNvSpPr txBox="1"/>
      </xdr:nvSpPr>
      <xdr:spPr>
        <a:xfrm>
          <a:off x="0" y="28575"/>
          <a:ext cx="10172701" cy="914399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PREMIUM STOCK FUTRES TRACKSHEET</a:t>
          </a:r>
        </a:p>
      </xdr:txBody>
    </xdr:sp>
    <xdr:clientData/>
  </xdr:twoCellAnchor>
  <xdr:twoCellAnchor editAs="oneCell">
    <xdr:from>
      <xdr:col>0</xdr:col>
      <xdr:colOff>28575</xdr:colOff>
      <xdr:row>2</xdr:row>
      <xdr:rowOff>114300</xdr:rowOff>
    </xdr:from>
    <xdr:to>
      <xdr:col>3</xdr:col>
      <xdr:colOff>290999</xdr:colOff>
      <xdr:row>4</xdr:row>
      <xdr:rowOff>107302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95300"/>
          <a:ext cx="3596174" cy="3835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352"/>
  <sheetViews>
    <sheetView tabSelected="1" topLeftCell="A6" zoomScale="90" zoomScaleNormal="90" workbookViewId="0">
      <selection activeCell="A13" sqref="A13"/>
    </sheetView>
  </sheetViews>
  <sheetFormatPr defaultRowHeight="12.75"/>
  <cols>
    <col min="1" max="1" width="17.5703125" customWidth="1"/>
    <col min="2" max="2" width="17.140625" bestFit="1" customWidth="1"/>
    <col min="3" max="3" width="15.140625" bestFit="1" customWidth="1"/>
    <col min="4" max="4" width="9.85546875" bestFit="1" customWidth="1"/>
    <col min="5" max="5" width="22.42578125" bestFit="1" customWidth="1"/>
    <col min="6" max="6" width="12.7109375" bestFit="1" customWidth="1"/>
    <col min="7" max="7" width="21.85546875" bestFit="1" customWidth="1"/>
    <col min="8" max="8" width="17.140625" bestFit="1" customWidth="1"/>
    <col min="9" max="9" width="22.42578125" bestFit="1" customWidth="1"/>
    <col min="10" max="10" width="14.28515625" bestFit="1" customWidth="1"/>
    <col min="11" max="11" width="12.42578125" bestFit="1" customWidth="1"/>
  </cols>
  <sheetData>
    <row r="6" spans="1:10" s="261" customFormat="1"/>
    <row r="7" spans="1:10">
      <c r="A7" s="365"/>
      <c r="B7" s="366"/>
      <c r="C7" s="365"/>
      <c r="D7" s="365"/>
      <c r="E7" s="365"/>
      <c r="F7" s="365"/>
      <c r="G7" s="365"/>
      <c r="H7" s="365"/>
      <c r="I7" s="365"/>
      <c r="J7" s="367" t="s">
        <v>0</v>
      </c>
    </row>
    <row r="8" spans="1:10">
      <c r="A8" s="366" t="s">
        <v>1</v>
      </c>
      <c r="B8" s="366" t="s">
        <v>2</v>
      </c>
      <c r="C8" s="366" t="s">
        <v>3</v>
      </c>
      <c r="D8" s="366" t="s">
        <v>4</v>
      </c>
      <c r="E8" s="366" t="s">
        <v>5</v>
      </c>
      <c r="F8" s="366" t="s">
        <v>6</v>
      </c>
      <c r="G8" s="366" t="s">
        <v>7</v>
      </c>
      <c r="H8" s="366" t="s">
        <v>8</v>
      </c>
      <c r="I8" s="366" t="s">
        <v>9</v>
      </c>
      <c r="J8" s="367"/>
    </row>
    <row r="9" spans="1:10">
      <c r="A9" s="366"/>
      <c r="B9" s="366" t="s">
        <v>10</v>
      </c>
      <c r="C9" s="366"/>
      <c r="D9" s="366"/>
      <c r="E9" s="366"/>
      <c r="F9" s="366"/>
      <c r="G9" s="366"/>
      <c r="H9" s="366"/>
      <c r="I9" s="366"/>
      <c r="J9" s="367" t="s">
        <v>11</v>
      </c>
    </row>
    <row r="10" spans="1:10" ht="15.75">
      <c r="A10" s="359" t="s">
        <v>277</v>
      </c>
      <c r="B10" s="359"/>
      <c r="C10" s="359"/>
      <c r="D10" s="359"/>
      <c r="E10" s="359"/>
      <c r="F10" s="359"/>
      <c r="G10" s="359"/>
      <c r="H10" s="359"/>
      <c r="I10" s="359"/>
      <c r="J10" s="359"/>
    </row>
    <row r="12" spans="1:10" s="261" customFormat="1"/>
    <row r="13" spans="1:10" s="261" customFormat="1" ht="14.25">
      <c r="A13" s="360">
        <v>43756</v>
      </c>
      <c r="B13" s="361" t="s">
        <v>346</v>
      </c>
      <c r="C13" s="362">
        <v>1000</v>
      </c>
      <c r="D13" s="362" t="s">
        <v>15</v>
      </c>
      <c r="E13" s="363">
        <v>1414</v>
      </c>
      <c r="F13" s="363">
        <v>1424</v>
      </c>
      <c r="G13" s="363">
        <v>0</v>
      </c>
      <c r="H13" s="364">
        <f t="shared" ref="H13" si="0">SUM(F13-E13)*C13</f>
        <v>10000</v>
      </c>
      <c r="I13" s="379">
        <v>0</v>
      </c>
      <c r="J13" s="388">
        <f t="shared" ref="J13" si="1">SUM(H13:I13)</f>
        <v>10000</v>
      </c>
    </row>
    <row r="14" spans="1:10" s="261" customFormat="1" ht="14.25">
      <c r="A14" s="360">
        <v>43755</v>
      </c>
      <c r="B14" s="361" t="s">
        <v>341</v>
      </c>
      <c r="C14" s="362">
        <v>2200</v>
      </c>
      <c r="D14" s="362" t="s">
        <v>15</v>
      </c>
      <c r="E14" s="363">
        <v>640</v>
      </c>
      <c r="F14" s="363">
        <v>644</v>
      </c>
      <c r="G14" s="363">
        <v>648</v>
      </c>
      <c r="H14" s="364">
        <f t="shared" ref="H14" si="2">SUM(F14-E14)*C14</f>
        <v>8800</v>
      </c>
      <c r="I14" s="379">
        <f>SUM(G14-F14)*C14</f>
        <v>8800</v>
      </c>
      <c r="J14" s="388">
        <f t="shared" ref="J14" si="3">SUM(H14:I14)</f>
        <v>17600</v>
      </c>
    </row>
    <row r="15" spans="1:10" s="261" customFormat="1" ht="14.25">
      <c r="A15" s="360">
        <v>43755</v>
      </c>
      <c r="B15" s="361" t="s">
        <v>106</v>
      </c>
      <c r="C15" s="362">
        <v>12000</v>
      </c>
      <c r="D15" s="362" t="s">
        <v>15</v>
      </c>
      <c r="E15" s="363">
        <v>72.849999999999994</v>
      </c>
      <c r="F15" s="363">
        <v>72.849999999999994</v>
      </c>
      <c r="G15" s="363">
        <v>0</v>
      </c>
      <c r="H15" s="364">
        <f t="shared" ref="H15" si="4">SUM(F15-E15)*C15</f>
        <v>0</v>
      </c>
      <c r="I15" s="379">
        <v>0</v>
      </c>
      <c r="J15" s="388">
        <f t="shared" ref="J15" si="5">SUM(H15:I15)</f>
        <v>0</v>
      </c>
    </row>
    <row r="16" spans="1:10" s="261" customFormat="1" ht="14.25">
      <c r="A16" s="360">
        <v>43754</v>
      </c>
      <c r="B16" s="361" t="s">
        <v>342</v>
      </c>
      <c r="C16" s="362">
        <v>1400</v>
      </c>
      <c r="D16" s="362" t="s">
        <v>15</v>
      </c>
      <c r="E16" s="363">
        <v>1096</v>
      </c>
      <c r="F16" s="363">
        <v>1102</v>
      </c>
      <c r="G16" s="363">
        <v>1107.9000000000001</v>
      </c>
      <c r="H16" s="364">
        <f t="shared" ref="H16" si="6">SUM(F16-E16)*C16</f>
        <v>8400</v>
      </c>
      <c r="I16" s="379">
        <f>SUM(G16-F16)*C16</f>
        <v>8260.0000000001273</v>
      </c>
      <c r="J16" s="388">
        <f t="shared" ref="J16" si="7">SUM(H16:I16)</f>
        <v>16660.000000000127</v>
      </c>
    </row>
    <row r="17" spans="1:10" s="261" customFormat="1" ht="14.25">
      <c r="A17" s="360">
        <v>43754</v>
      </c>
      <c r="B17" s="361" t="s">
        <v>348</v>
      </c>
      <c r="C17" s="362">
        <v>2400</v>
      </c>
      <c r="D17" s="362" t="s">
        <v>15</v>
      </c>
      <c r="E17" s="363">
        <v>440</v>
      </c>
      <c r="F17" s="363">
        <v>436</v>
      </c>
      <c r="G17" s="363">
        <v>0</v>
      </c>
      <c r="H17" s="364">
        <f t="shared" ref="H17" si="8">SUM(F17-E17)*C17</f>
        <v>-9600</v>
      </c>
      <c r="I17" s="379">
        <v>0</v>
      </c>
      <c r="J17" s="388">
        <f t="shared" ref="J17" si="9">SUM(H17:I17)</f>
        <v>-9600</v>
      </c>
    </row>
    <row r="18" spans="1:10" s="261" customFormat="1" ht="14.25">
      <c r="A18" s="360">
        <v>43753</v>
      </c>
      <c r="B18" s="361" t="s">
        <v>327</v>
      </c>
      <c r="C18" s="362">
        <v>800</v>
      </c>
      <c r="D18" s="362" t="s">
        <v>15</v>
      </c>
      <c r="E18" s="363">
        <v>1270</v>
      </c>
      <c r="F18" s="363">
        <v>1279.5</v>
      </c>
      <c r="G18" s="363">
        <v>0</v>
      </c>
      <c r="H18" s="364">
        <f t="shared" ref="H18" si="10">SUM(F18-E18)*C18</f>
        <v>7600</v>
      </c>
      <c r="I18" s="379">
        <v>0</v>
      </c>
      <c r="J18" s="388">
        <f t="shared" ref="J18" si="11">SUM(H18:I18)</f>
        <v>7600</v>
      </c>
    </row>
    <row r="19" spans="1:10" s="261" customFormat="1" ht="14.25">
      <c r="A19" s="360">
        <v>43753</v>
      </c>
      <c r="B19" s="361" t="s">
        <v>27</v>
      </c>
      <c r="C19" s="362">
        <v>2000</v>
      </c>
      <c r="D19" s="362" t="s">
        <v>15</v>
      </c>
      <c r="E19" s="363">
        <v>489</v>
      </c>
      <c r="F19" s="363">
        <v>485</v>
      </c>
      <c r="G19" s="363">
        <v>0</v>
      </c>
      <c r="H19" s="364">
        <f t="shared" ref="H19" si="12">SUM(F19-E19)*C19</f>
        <v>-8000</v>
      </c>
      <c r="I19" s="379">
        <v>0</v>
      </c>
      <c r="J19" s="388">
        <f t="shared" ref="J19" si="13">SUM(H19:I19)</f>
        <v>-8000</v>
      </c>
    </row>
    <row r="20" spans="1:10" s="261" customFormat="1" ht="14.25">
      <c r="A20" s="360">
        <v>43753</v>
      </c>
      <c r="B20" s="361" t="s">
        <v>284</v>
      </c>
      <c r="C20" s="362">
        <v>8000</v>
      </c>
      <c r="D20" s="362" t="s">
        <v>15</v>
      </c>
      <c r="E20" s="363">
        <v>155.80000000000001</v>
      </c>
      <c r="F20" s="363">
        <v>155.80000000000001</v>
      </c>
      <c r="G20" s="363">
        <v>0</v>
      </c>
      <c r="H20" s="364">
        <f t="shared" ref="H20" si="14">SUM(F20-E20)*C20</f>
        <v>0</v>
      </c>
      <c r="I20" s="379">
        <v>0</v>
      </c>
      <c r="J20" s="388">
        <f t="shared" ref="J20" si="15">SUM(H20:I20)</f>
        <v>0</v>
      </c>
    </row>
    <row r="21" spans="1:10" s="261" customFormat="1" ht="14.25">
      <c r="A21" s="360">
        <v>43753</v>
      </c>
      <c r="B21" s="361" t="s">
        <v>344</v>
      </c>
      <c r="C21" s="362">
        <v>1400</v>
      </c>
      <c r="D21" s="362" t="s">
        <v>15</v>
      </c>
      <c r="E21" s="363">
        <v>1551</v>
      </c>
      <c r="F21" s="363">
        <v>1551</v>
      </c>
      <c r="G21" s="363">
        <v>0</v>
      </c>
      <c r="H21" s="364">
        <f t="shared" ref="H21" si="16">SUM(F21-E21)*C21</f>
        <v>0</v>
      </c>
      <c r="I21" s="379">
        <v>0</v>
      </c>
      <c r="J21" s="388">
        <f t="shared" ref="J21" si="17">SUM(H21:I21)</f>
        <v>0</v>
      </c>
    </row>
    <row r="22" spans="1:10" s="261" customFormat="1" ht="14.25">
      <c r="A22" s="360">
        <v>43752</v>
      </c>
      <c r="B22" s="361" t="s">
        <v>92</v>
      </c>
      <c r="C22" s="362">
        <v>7000</v>
      </c>
      <c r="D22" s="362" t="s">
        <v>15</v>
      </c>
      <c r="E22" s="363">
        <v>190</v>
      </c>
      <c r="F22" s="363">
        <v>191.25</v>
      </c>
      <c r="G22" s="363">
        <v>0</v>
      </c>
      <c r="H22" s="364">
        <f t="shared" ref="H22" si="18">SUM(F22-E22)*C22</f>
        <v>8750</v>
      </c>
      <c r="I22" s="379">
        <v>0</v>
      </c>
      <c r="J22" s="388">
        <f t="shared" ref="J22" si="19">SUM(H22:I22)</f>
        <v>8750</v>
      </c>
    </row>
    <row r="23" spans="1:10" s="261" customFormat="1" ht="14.25">
      <c r="A23" s="360">
        <v>43752</v>
      </c>
      <c r="B23" s="361" t="s">
        <v>302</v>
      </c>
      <c r="C23" s="362">
        <v>4000</v>
      </c>
      <c r="D23" s="362" t="s">
        <v>15</v>
      </c>
      <c r="E23" s="363">
        <v>182</v>
      </c>
      <c r="F23" s="363">
        <v>183.5</v>
      </c>
      <c r="G23" s="363">
        <v>0</v>
      </c>
      <c r="H23" s="364">
        <f t="shared" ref="H23" si="20">SUM(F23-E23)*C23</f>
        <v>6000</v>
      </c>
      <c r="I23" s="379">
        <v>0</v>
      </c>
      <c r="J23" s="388">
        <f t="shared" ref="J23" si="21">SUM(H23:I23)</f>
        <v>6000</v>
      </c>
    </row>
    <row r="24" spans="1:10" s="261" customFormat="1" ht="14.25">
      <c r="A24" s="360">
        <v>43749</v>
      </c>
      <c r="B24" s="361" t="s">
        <v>57</v>
      </c>
      <c r="C24" s="362">
        <v>12000</v>
      </c>
      <c r="D24" s="362" t="s">
        <v>15</v>
      </c>
      <c r="E24" s="363">
        <v>141</v>
      </c>
      <c r="F24" s="363">
        <v>141.75</v>
      </c>
      <c r="G24" s="363">
        <v>0</v>
      </c>
      <c r="H24" s="364">
        <f t="shared" ref="H24" si="22">SUM(F24-E24)*C24</f>
        <v>9000</v>
      </c>
      <c r="I24" s="379">
        <v>0</v>
      </c>
      <c r="J24" s="388">
        <f t="shared" ref="J24" si="23">SUM(H24:I24)</f>
        <v>9000</v>
      </c>
    </row>
    <row r="25" spans="1:10" s="261" customFormat="1" ht="14.25">
      <c r="A25" s="360">
        <v>43748</v>
      </c>
      <c r="B25" s="361" t="s">
        <v>341</v>
      </c>
      <c r="C25" s="362">
        <v>2200</v>
      </c>
      <c r="D25" s="362" t="s">
        <v>15</v>
      </c>
      <c r="E25" s="363">
        <v>612</v>
      </c>
      <c r="F25" s="363">
        <v>616</v>
      </c>
      <c r="G25" s="363">
        <v>0</v>
      </c>
      <c r="H25" s="364">
        <f t="shared" ref="H25" si="24">SUM(F25-E25)*C25</f>
        <v>8800</v>
      </c>
      <c r="I25" s="379">
        <v>0</v>
      </c>
      <c r="J25" s="388">
        <f t="shared" ref="J25" si="25">SUM(H25:I25)</f>
        <v>8800</v>
      </c>
    </row>
    <row r="26" spans="1:10" s="261" customFormat="1" ht="14.25">
      <c r="A26" s="360">
        <v>43747</v>
      </c>
      <c r="B26" s="361" t="s">
        <v>347</v>
      </c>
      <c r="C26" s="362">
        <v>1100</v>
      </c>
      <c r="D26" s="362" t="s">
        <v>15</v>
      </c>
      <c r="E26" s="363">
        <v>1565</v>
      </c>
      <c r="F26" s="363">
        <v>1575</v>
      </c>
      <c r="G26" s="363">
        <v>1585</v>
      </c>
      <c r="H26" s="364">
        <f t="shared" ref="H26" si="26">SUM(F26-E26)*C26</f>
        <v>11000</v>
      </c>
      <c r="I26" s="379">
        <f>SUM(G26-F26)*C26</f>
        <v>11000</v>
      </c>
      <c r="J26" s="388">
        <f t="shared" ref="J26" si="27">SUM(H26:I26)</f>
        <v>22000</v>
      </c>
    </row>
    <row r="27" spans="1:10" s="261" customFormat="1" ht="14.25">
      <c r="A27" s="360">
        <v>43747</v>
      </c>
      <c r="B27" s="361" t="s">
        <v>57</v>
      </c>
      <c r="C27" s="362">
        <v>12000</v>
      </c>
      <c r="D27" s="362" t="s">
        <v>15</v>
      </c>
      <c r="E27" s="363">
        <v>136</v>
      </c>
      <c r="F27" s="363">
        <v>136.5</v>
      </c>
      <c r="G27" s="363">
        <v>137.5</v>
      </c>
      <c r="H27" s="364">
        <f t="shared" ref="H27" si="28">SUM(F27-E27)*C27</f>
        <v>6000</v>
      </c>
      <c r="I27" s="379">
        <f>SUM(G27-F27)*C27</f>
        <v>12000</v>
      </c>
      <c r="J27" s="388">
        <f t="shared" ref="J27" si="29">SUM(H27:I27)</f>
        <v>18000</v>
      </c>
    </row>
    <row r="28" spans="1:10" s="261" customFormat="1" ht="14.25">
      <c r="A28" s="360">
        <v>43742</v>
      </c>
      <c r="B28" s="361" t="s">
        <v>302</v>
      </c>
      <c r="C28" s="362">
        <v>4000</v>
      </c>
      <c r="D28" s="362" t="s">
        <v>15</v>
      </c>
      <c r="E28" s="363">
        <v>185</v>
      </c>
      <c r="F28" s="363">
        <v>182</v>
      </c>
      <c r="G28" s="363">
        <v>0</v>
      </c>
      <c r="H28" s="364">
        <f t="shared" ref="H28" si="30">SUM(F28-E28)*C28</f>
        <v>-12000</v>
      </c>
      <c r="I28" s="379">
        <v>0</v>
      </c>
      <c r="J28" s="388">
        <f t="shared" ref="J28" si="31">SUM(H28:I28)</f>
        <v>-12000</v>
      </c>
    </row>
    <row r="29" spans="1:10" s="261" customFormat="1" ht="14.25">
      <c r="A29" s="360">
        <v>43742</v>
      </c>
      <c r="B29" s="361" t="s">
        <v>284</v>
      </c>
      <c r="C29" s="362">
        <v>8000</v>
      </c>
      <c r="D29" s="362" t="s">
        <v>13</v>
      </c>
      <c r="E29" s="363">
        <v>141</v>
      </c>
      <c r="F29" s="363">
        <v>142.1</v>
      </c>
      <c r="G29" s="363">
        <v>0</v>
      </c>
      <c r="H29" s="364">
        <f>SUM(E29-F29)*C29</f>
        <v>-8799.9999999999545</v>
      </c>
      <c r="I29" s="379">
        <v>0</v>
      </c>
      <c r="J29" s="388">
        <f t="shared" ref="J29" si="32">SUM(H29:I29)</f>
        <v>-8799.9999999999545</v>
      </c>
    </row>
    <row r="30" spans="1:10" s="261" customFormat="1" ht="14.25">
      <c r="A30" s="360">
        <v>43741</v>
      </c>
      <c r="B30" s="361" t="s">
        <v>341</v>
      </c>
      <c r="C30" s="362">
        <v>2200</v>
      </c>
      <c r="D30" s="362" t="s">
        <v>15</v>
      </c>
      <c r="E30" s="363">
        <v>605</v>
      </c>
      <c r="F30" s="363">
        <v>610</v>
      </c>
      <c r="G30" s="363">
        <v>615</v>
      </c>
      <c r="H30" s="364">
        <f t="shared" ref="H30" si="33">SUM(F30-E30)*C30</f>
        <v>11000</v>
      </c>
      <c r="I30" s="379">
        <v>0</v>
      </c>
      <c r="J30" s="388">
        <f t="shared" ref="J30" si="34">SUM(H30:I30)</f>
        <v>11000</v>
      </c>
    </row>
    <row r="31" spans="1:10" s="261" customFormat="1" ht="14.25">
      <c r="A31" s="360">
        <v>43741</v>
      </c>
      <c r="B31" s="361" t="s">
        <v>299</v>
      </c>
      <c r="C31" s="362">
        <v>2400</v>
      </c>
      <c r="D31" s="362" t="s">
        <v>15</v>
      </c>
      <c r="E31" s="363">
        <v>722</v>
      </c>
      <c r="F31" s="363">
        <v>718</v>
      </c>
      <c r="G31" s="363">
        <v>615</v>
      </c>
      <c r="H31" s="364">
        <f t="shared" ref="H31" si="35">SUM(F31-E31)*C31</f>
        <v>-9600</v>
      </c>
      <c r="I31" s="379">
        <v>0</v>
      </c>
      <c r="J31" s="388">
        <f t="shared" ref="J31" si="36">SUM(H31:I31)</f>
        <v>-9600</v>
      </c>
    </row>
    <row r="32" spans="1:10" s="261" customFormat="1" ht="14.25">
      <c r="A32" s="360">
        <v>43739</v>
      </c>
      <c r="B32" s="361" t="s">
        <v>347</v>
      </c>
      <c r="C32" s="362">
        <v>1200</v>
      </c>
      <c r="D32" s="362" t="s">
        <v>15</v>
      </c>
      <c r="E32" s="363">
        <v>1555</v>
      </c>
      <c r="F32" s="363">
        <v>1563</v>
      </c>
      <c r="G32" s="363">
        <v>0</v>
      </c>
      <c r="H32" s="364">
        <f t="shared" ref="H32" si="37">SUM(F32-E32)*C32</f>
        <v>9600</v>
      </c>
      <c r="I32" s="379">
        <v>0</v>
      </c>
      <c r="J32" s="388">
        <f t="shared" ref="J32" si="38">SUM(H32:I32)</f>
        <v>9600</v>
      </c>
    </row>
    <row r="33" spans="1:10" s="261" customFormat="1" ht="14.25">
      <c r="A33" s="390"/>
      <c r="B33" s="390"/>
      <c r="C33" s="390"/>
      <c r="D33" s="390"/>
      <c r="E33" s="390"/>
      <c r="F33" s="390"/>
      <c r="G33" s="419" t="s">
        <v>282</v>
      </c>
      <c r="H33" s="391">
        <f>SUM(H13:H32)</f>
        <v>56950.000000000044</v>
      </c>
      <c r="I33" s="419" t="s">
        <v>328</v>
      </c>
      <c r="J33" s="391">
        <f>SUM(J13:J32)</f>
        <v>97010.000000000175</v>
      </c>
    </row>
    <row r="34" spans="1:10" s="261" customFormat="1" ht="14.25">
      <c r="A34" s="392">
        <v>43709</v>
      </c>
      <c r="B34" s="389"/>
      <c r="C34" s="389"/>
      <c r="D34" s="389"/>
      <c r="E34" s="389"/>
      <c r="F34" s="389"/>
      <c r="G34" s="389"/>
      <c r="H34" s="389"/>
      <c r="I34" s="389"/>
      <c r="J34" s="389"/>
    </row>
    <row r="35" spans="1:10" s="261" customFormat="1" ht="14.25">
      <c r="A35" s="393" t="s">
        <v>303</v>
      </c>
      <c r="B35" s="394" t="s">
        <v>304</v>
      </c>
      <c r="C35" s="380" t="s">
        <v>305</v>
      </c>
      <c r="D35" s="395" t="s">
        <v>306</v>
      </c>
      <c r="E35" s="395" t="s">
        <v>307</v>
      </c>
      <c r="F35" s="380" t="s">
        <v>296</v>
      </c>
      <c r="G35" s="389"/>
      <c r="H35" s="389"/>
      <c r="I35" s="389"/>
      <c r="J35" s="389"/>
    </row>
    <row r="36" spans="1:10" s="261" customFormat="1" ht="14.25">
      <c r="A36" s="396" t="s">
        <v>343</v>
      </c>
      <c r="B36" s="382">
        <v>5</v>
      </c>
      <c r="C36" s="383">
        <f>SUM(A36-B36)</f>
        <v>20</v>
      </c>
      <c r="D36" s="397">
        <v>7</v>
      </c>
      <c r="E36" s="383">
        <f>SUM(C36-D36)</f>
        <v>13</v>
      </c>
      <c r="F36" s="383">
        <f>E36*100/C36</f>
        <v>65</v>
      </c>
      <c r="G36" s="389"/>
      <c r="H36" s="389"/>
      <c r="I36" s="389"/>
      <c r="J36" s="389"/>
    </row>
    <row r="37" spans="1:10" s="261" customFormat="1" ht="14.25">
      <c r="A37" s="398"/>
      <c r="B37" s="399"/>
      <c r="C37" s="399"/>
      <c r="D37" s="400"/>
      <c r="E37" s="400"/>
      <c r="F37" s="401">
        <v>43709</v>
      </c>
      <c r="G37" s="399"/>
      <c r="H37" s="399"/>
      <c r="I37" s="402"/>
      <c r="J37" s="402"/>
    </row>
    <row r="38" spans="1:10" s="261" customFormat="1"/>
    <row r="39" spans="1:10" s="261" customFormat="1" ht="14.25">
      <c r="A39" s="360">
        <v>43738</v>
      </c>
      <c r="B39" s="361" t="s">
        <v>228</v>
      </c>
      <c r="C39" s="362">
        <v>12000</v>
      </c>
      <c r="D39" s="362" t="s">
        <v>13</v>
      </c>
      <c r="E39" s="363">
        <v>124</v>
      </c>
      <c r="F39" s="363">
        <v>125</v>
      </c>
      <c r="G39" s="363">
        <v>0</v>
      </c>
      <c r="H39" s="364">
        <f>SUM(E39-F39)*C39</f>
        <v>-12000</v>
      </c>
      <c r="I39" s="379">
        <v>0</v>
      </c>
      <c r="J39" s="388">
        <f t="shared" ref="J39" si="39">SUM(H39:I39)</f>
        <v>-12000</v>
      </c>
    </row>
    <row r="40" spans="1:10" s="261" customFormat="1" ht="14.25">
      <c r="A40" s="360">
        <v>43735</v>
      </c>
      <c r="B40" s="361" t="s">
        <v>346</v>
      </c>
      <c r="C40" s="362">
        <v>1000</v>
      </c>
      <c r="D40" s="362" t="s">
        <v>15</v>
      </c>
      <c r="E40" s="363">
        <v>1306</v>
      </c>
      <c r="F40" s="363">
        <v>1314</v>
      </c>
      <c r="G40" s="363">
        <v>1324</v>
      </c>
      <c r="H40" s="364">
        <f t="shared" ref="H40" si="40">SUM(F40-E40)*C40</f>
        <v>8000</v>
      </c>
      <c r="I40" s="379">
        <f>SUM(G40-F40)*C40</f>
        <v>10000</v>
      </c>
      <c r="J40" s="388">
        <f t="shared" ref="J40" si="41">SUM(H40:I40)</f>
        <v>18000</v>
      </c>
    </row>
    <row r="41" spans="1:10" s="261" customFormat="1" ht="14.25">
      <c r="A41" s="360">
        <v>43734</v>
      </c>
      <c r="B41" s="361" t="s">
        <v>327</v>
      </c>
      <c r="C41" s="362">
        <v>800</v>
      </c>
      <c r="D41" s="362" t="s">
        <v>15</v>
      </c>
      <c r="E41" s="363">
        <v>1550</v>
      </c>
      <c r="F41" s="363">
        <v>1538</v>
      </c>
      <c r="G41" s="363">
        <v>0</v>
      </c>
      <c r="H41" s="364">
        <f t="shared" ref="H41" si="42">SUM(F41-E41)*C41</f>
        <v>-9600</v>
      </c>
      <c r="I41" s="379">
        <v>0</v>
      </c>
      <c r="J41" s="388">
        <f t="shared" ref="J41" si="43">SUM(H41:I41)</f>
        <v>-9600</v>
      </c>
    </row>
    <row r="42" spans="1:10" s="261" customFormat="1" ht="14.25">
      <c r="A42" s="360">
        <v>43734</v>
      </c>
      <c r="B42" s="361" t="s">
        <v>39</v>
      </c>
      <c r="C42" s="362">
        <v>500</v>
      </c>
      <c r="D42" s="362" t="s">
        <v>15</v>
      </c>
      <c r="E42" s="363">
        <v>4003</v>
      </c>
      <c r="F42" s="363">
        <v>3980</v>
      </c>
      <c r="G42" s="363">
        <v>0</v>
      </c>
      <c r="H42" s="364">
        <f t="shared" ref="H42" si="44">SUM(F42-E42)*C42</f>
        <v>-11500</v>
      </c>
      <c r="I42" s="379">
        <v>0</v>
      </c>
      <c r="J42" s="388">
        <f t="shared" ref="J42" si="45">SUM(H42:I42)</f>
        <v>-11500</v>
      </c>
    </row>
    <row r="43" spans="1:10" s="261" customFormat="1" ht="14.25">
      <c r="A43" s="360">
        <v>43733</v>
      </c>
      <c r="B43" s="361" t="s">
        <v>345</v>
      </c>
      <c r="C43" s="362">
        <v>1600</v>
      </c>
      <c r="D43" s="362" t="s">
        <v>15</v>
      </c>
      <c r="E43" s="363">
        <v>596</v>
      </c>
      <c r="F43" s="363">
        <v>600.5</v>
      </c>
      <c r="G43" s="363">
        <v>0</v>
      </c>
      <c r="H43" s="364">
        <f t="shared" ref="H43" si="46">SUM(F43-E43)*C43</f>
        <v>7200</v>
      </c>
      <c r="I43" s="379">
        <v>0</v>
      </c>
      <c r="J43" s="388">
        <f t="shared" ref="J43" si="47">SUM(H43:I43)</f>
        <v>7200</v>
      </c>
    </row>
    <row r="44" spans="1:10" s="261" customFormat="1" ht="14.25">
      <c r="A44" s="360">
        <v>43732</v>
      </c>
      <c r="B44" s="361" t="s">
        <v>102</v>
      </c>
      <c r="C44" s="362">
        <v>8000</v>
      </c>
      <c r="D44" s="362" t="s">
        <v>15</v>
      </c>
      <c r="E44" s="363">
        <v>104</v>
      </c>
      <c r="F44" s="363">
        <v>102.9</v>
      </c>
      <c r="G44" s="363">
        <v>0</v>
      </c>
      <c r="H44" s="364">
        <f t="shared" ref="H44" si="48">SUM(F44-E44)*C44</f>
        <v>-8799.9999999999545</v>
      </c>
      <c r="I44" s="379">
        <v>0</v>
      </c>
      <c r="J44" s="388">
        <f t="shared" ref="J44" si="49">SUM(H44:I44)</f>
        <v>-8799.9999999999545</v>
      </c>
    </row>
    <row r="45" spans="1:10" s="261" customFormat="1" ht="14.25">
      <c r="A45" s="360">
        <v>43731</v>
      </c>
      <c r="B45" s="361" t="s">
        <v>262</v>
      </c>
      <c r="C45" s="362">
        <v>800</v>
      </c>
      <c r="D45" s="362" t="s">
        <v>15</v>
      </c>
      <c r="E45" s="363">
        <v>1822</v>
      </c>
      <c r="F45" s="363">
        <v>1832</v>
      </c>
      <c r="G45" s="363">
        <v>1842</v>
      </c>
      <c r="H45" s="364">
        <f t="shared" ref="H45:H47" si="50">SUM(F45-E45)*C45</f>
        <v>8000</v>
      </c>
      <c r="I45" s="379">
        <f>SUM(G45-F45)*C45</f>
        <v>8000</v>
      </c>
      <c r="J45" s="388">
        <f t="shared" ref="J45" si="51">SUM(H45:I45)</f>
        <v>16000</v>
      </c>
    </row>
    <row r="46" spans="1:10" s="261" customFormat="1" ht="14.25">
      <c r="A46" s="360">
        <v>43728</v>
      </c>
      <c r="B46" s="361" t="s">
        <v>327</v>
      </c>
      <c r="C46" s="362">
        <v>800</v>
      </c>
      <c r="D46" s="362" t="s">
        <v>13</v>
      </c>
      <c r="E46" s="363">
        <v>1280</v>
      </c>
      <c r="F46" s="363">
        <v>1290</v>
      </c>
      <c r="G46" s="363">
        <v>0</v>
      </c>
      <c r="H46" s="364">
        <f>SUM(E46-F46)*C46</f>
        <v>-8000</v>
      </c>
      <c r="I46" s="379">
        <v>0</v>
      </c>
      <c r="J46" s="388">
        <f t="shared" ref="J46" si="52">SUM(H46:I46)</f>
        <v>-8000</v>
      </c>
    </row>
    <row r="47" spans="1:10" s="261" customFormat="1" ht="14.25">
      <c r="A47" s="360">
        <v>43728</v>
      </c>
      <c r="B47" s="361" t="s">
        <v>341</v>
      </c>
      <c r="C47" s="362">
        <v>2200</v>
      </c>
      <c r="D47" s="362" t="s">
        <v>15</v>
      </c>
      <c r="E47" s="363">
        <v>520</v>
      </c>
      <c r="F47" s="363">
        <v>522</v>
      </c>
      <c r="G47" s="363">
        <v>524</v>
      </c>
      <c r="H47" s="364">
        <f t="shared" si="50"/>
        <v>4400</v>
      </c>
      <c r="I47" s="379">
        <f>SUM(G47-F47)*C47</f>
        <v>4400</v>
      </c>
      <c r="J47" s="388">
        <f t="shared" ref="J47" si="53">SUM(H47:I47)</f>
        <v>8800</v>
      </c>
    </row>
    <row r="48" spans="1:10" s="261" customFormat="1" ht="14.25">
      <c r="A48" s="360">
        <v>43728</v>
      </c>
      <c r="B48" s="361" t="s">
        <v>32</v>
      </c>
      <c r="C48" s="362">
        <v>4000</v>
      </c>
      <c r="D48" s="362" t="s">
        <v>15</v>
      </c>
      <c r="E48" s="363">
        <v>233</v>
      </c>
      <c r="F48" s="363">
        <v>235</v>
      </c>
      <c r="G48" s="363">
        <v>237</v>
      </c>
      <c r="H48" s="364">
        <f t="shared" ref="H48" si="54">SUM(F48-E48)*C48</f>
        <v>8000</v>
      </c>
      <c r="I48" s="379">
        <f>SUM(G48-F48)*C48</f>
        <v>8000</v>
      </c>
      <c r="J48" s="388">
        <f t="shared" ref="J48" si="55">SUM(H48:I48)</f>
        <v>16000</v>
      </c>
    </row>
    <row r="49" spans="1:11" s="261" customFormat="1" ht="14.25">
      <c r="A49" s="360">
        <v>43727</v>
      </c>
      <c r="B49" s="361" t="s">
        <v>344</v>
      </c>
      <c r="C49" s="362">
        <v>1400</v>
      </c>
      <c r="D49" s="362" t="s">
        <v>15</v>
      </c>
      <c r="E49" s="363">
        <v>1329.5</v>
      </c>
      <c r="F49" s="363">
        <v>1335.5</v>
      </c>
      <c r="G49" s="363">
        <v>1340</v>
      </c>
      <c r="H49" s="364">
        <f t="shared" ref="H49" si="56">SUM(F49-E49)*C49</f>
        <v>8400</v>
      </c>
      <c r="I49" s="379">
        <f>SUM(G49-F49)*C49</f>
        <v>6300</v>
      </c>
      <c r="J49" s="388">
        <f t="shared" ref="J49" si="57">SUM(H49:I49)</f>
        <v>14700</v>
      </c>
    </row>
    <row r="50" spans="1:11" s="261" customFormat="1" ht="14.25">
      <c r="A50" s="360">
        <v>43727</v>
      </c>
      <c r="B50" s="361" t="s">
        <v>80</v>
      </c>
      <c r="C50" s="362">
        <v>6000</v>
      </c>
      <c r="D50" s="362" t="s">
        <v>13</v>
      </c>
      <c r="E50" s="363">
        <v>174.5</v>
      </c>
      <c r="F50" s="363">
        <v>174.5</v>
      </c>
      <c r="G50" s="363">
        <v>217.5</v>
      </c>
      <c r="H50" s="364">
        <f>SUM(E50-F50)*C50</f>
        <v>0</v>
      </c>
      <c r="I50" s="379">
        <v>0</v>
      </c>
      <c r="J50" s="388">
        <f t="shared" ref="J50" si="58">SUM(H50:I50)</f>
        <v>0</v>
      </c>
    </row>
    <row r="51" spans="1:11" s="261" customFormat="1" ht="14.25">
      <c r="A51" s="360">
        <v>43725</v>
      </c>
      <c r="B51" s="361" t="s">
        <v>32</v>
      </c>
      <c r="C51" s="362">
        <v>4000</v>
      </c>
      <c r="D51" s="362" t="s">
        <v>15</v>
      </c>
      <c r="E51" s="363">
        <v>221.5</v>
      </c>
      <c r="F51" s="363">
        <v>219.5</v>
      </c>
      <c r="G51" s="363">
        <v>217.5</v>
      </c>
      <c r="H51" s="364">
        <f>SUM(E51-F51)*C51</f>
        <v>8000</v>
      </c>
      <c r="I51" s="379">
        <f>SUM(F51-G51)*C51</f>
        <v>8000</v>
      </c>
      <c r="J51" s="388">
        <f t="shared" ref="J51" si="59">SUM(H51:I51)</f>
        <v>16000</v>
      </c>
    </row>
    <row r="52" spans="1:11" s="261" customFormat="1" ht="14.25">
      <c r="A52" s="360">
        <v>43725</v>
      </c>
      <c r="B52" s="361" t="s">
        <v>80</v>
      </c>
      <c r="C52" s="362">
        <v>6000</v>
      </c>
      <c r="D52" s="362" t="s">
        <v>13</v>
      </c>
      <c r="E52" s="363">
        <v>177.5</v>
      </c>
      <c r="F52" s="363">
        <v>178</v>
      </c>
      <c r="G52" s="363">
        <v>0</v>
      </c>
      <c r="H52" s="364">
        <f>SUM(E52-F52)*C52</f>
        <v>-3000</v>
      </c>
      <c r="I52" s="379"/>
      <c r="J52" s="388">
        <f t="shared" ref="J52" si="60">SUM(H52:I52)</f>
        <v>-3000</v>
      </c>
    </row>
    <row r="53" spans="1:11" s="261" customFormat="1" ht="14.25">
      <c r="A53" s="360">
        <v>43724</v>
      </c>
      <c r="B53" s="361" t="s">
        <v>280</v>
      </c>
      <c r="C53" s="362">
        <v>1200</v>
      </c>
      <c r="D53" s="362" t="s">
        <v>15</v>
      </c>
      <c r="E53" s="363">
        <v>1063.5</v>
      </c>
      <c r="F53" s="363">
        <v>1070</v>
      </c>
      <c r="G53" s="363">
        <v>0</v>
      </c>
      <c r="H53" s="364">
        <f t="shared" ref="H53" si="61">SUM(F53-E53)*C53</f>
        <v>7800</v>
      </c>
      <c r="I53" s="379">
        <v>0</v>
      </c>
      <c r="J53" s="388">
        <f t="shared" ref="J53" si="62">SUM(H53:I53)</f>
        <v>7800</v>
      </c>
    </row>
    <row r="54" spans="1:11" s="261" customFormat="1" ht="14.25">
      <c r="A54" s="360">
        <v>43721</v>
      </c>
      <c r="B54" s="361" t="s">
        <v>342</v>
      </c>
      <c r="C54" s="362">
        <v>1400</v>
      </c>
      <c r="D54" s="362" t="s">
        <v>15</v>
      </c>
      <c r="E54" s="363">
        <v>1068</v>
      </c>
      <c r="F54" s="363">
        <v>1068</v>
      </c>
      <c r="G54" s="363">
        <v>0</v>
      </c>
      <c r="H54" s="364">
        <f t="shared" ref="H54" si="63">SUM(F54-E54)*C54</f>
        <v>0</v>
      </c>
      <c r="I54" s="379">
        <v>0</v>
      </c>
      <c r="J54" s="388">
        <f t="shared" ref="J54" si="64">SUM(H54:I54)</f>
        <v>0</v>
      </c>
    </row>
    <row r="55" spans="1:11" s="261" customFormat="1" ht="14.25">
      <c r="A55" s="360">
        <v>43721</v>
      </c>
      <c r="B55" s="361" t="s">
        <v>39</v>
      </c>
      <c r="C55" s="362">
        <v>500</v>
      </c>
      <c r="D55" s="362" t="s">
        <v>15</v>
      </c>
      <c r="E55" s="363">
        <v>3420</v>
      </c>
      <c r="F55" s="363">
        <v>3438</v>
      </c>
      <c r="G55" s="363">
        <v>0</v>
      </c>
      <c r="H55" s="364">
        <f t="shared" ref="H55" si="65">SUM(F55-E55)*C55</f>
        <v>9000</v>
      </c>
      <c r="I55" s="379">
        <v>0</v>
      </c>
      <c r="J55" s="388">
        <f t="shared" ref="J55" si="66">SUM(H55:I55)</f>
        <v>9000</v>
      </c>
    </row>
    <row r="56" spans="1:11" s="261" customFormat="1" ht="14.25">
      <c r="A56" s="360">
        <v>43720</v>
      </c>
      <c r="B56" s="361" t="s">
        <v>83</v>
      </c>
      <c r="C56" s="362">
        <v>800</v>
      </c>
      <c r="D56" s="362" t="s">
        <v>15</v>
      </c>
      <c r="E56" s="363">
        <v>1645</v>
      </c>
      <c r="F56" s="363">
        <v>1645</v>
      </c>
      <c r="G56" s="363">
        <v>0</v>
      </c>
      <c r="H56" s="364">
        <f t="shared" ref="H56" si="67">SUM(F56-E56)*C56</f>
        <v>0</v>
      </c>
      <c r="I56" s="379">
        <v>0</v>
      </c>
      <c r="J56" s="388">
        <f t="shared" ref="J56" si="68">SUM(H56:I56)</f>
        <v>0</v>
      </c>
    </row>
    <row r="57" spans="1:11" s="261" customFormat="1" ht="14.25">
      <c r="A57" s="360">
        <v>43719</v>
      </c>
      <c r="B57" s="361" t="s">
        <v>341</v>
      </c>
      <c r="C57" s="362">
        <v>2200</v>
      </c>
      <c r="D57" s="362" t="s">
        <v>15</v>
      </c>
      <c r="E57" s="363">
        <v>520</v>
      </c>
      <c r="F57" s="363">
        <v>524</v>
      </c>
      <c r="G57" s="363">
        <v>528</v>
      </c>
      <c r="H57" s="364">
        <f t="shared" ref="H57" si="69">SUM(F57-E57)*C57</f>
        <v>8800</v>
      </c>
      <c r="I57" s="379">
        <f>SUM(G57-F57)*C57</f>
        <v>8800</v>
      </c>
      <c r="J57" s="388">
        <f t="shared" ref="J57" si="70">SUM(H57:I57)</f>
        <v>17600</v>
      </c>
    </row>
    <row r="58" spans="1:11" s="261" customFormat="1" ht="14.25">
      <c r="A58" s="360">
        <v>43717</v>
      </c>
      <c r="B58" s="361" t="s">
        <v>284</v>
      </c>
      <c r="C58" s="362">
        <v>8000</v>
      </c>
      <c r="D58" s="362" t="s">
        <v>15</v>
      </c>
      <c r="E58" s="363">
        <v>139</v>
      </c>
      <c r="F58" s="363">
        <v>140</v>
      </c>
      <c r="G58" s="363">
        <v>141</v>
      </c>
      <c r="H58" s="364">
        <f t="shared" ref="H58" si="71">SUM(F58-E58)*C58</f>
        <v>8000</v>
      </c>
      <c r="I58" s="379">
        <f>SUM(G58-F58)*C58</f>
        <v>8000</v>
      </c>
      <c r="J58" s="388">
        <f t="shared" ref="J58" si="72">SUM(H58:I58)</f>
        <v>16000</v>
      </c>
    </row>
    <row r="59" spans="1:11" s="261" customFormat="1" ht="14.25">
      <c r="A59" s="360">
        <v>43714</v>
      </c>
      <c r="B59" s="361" t="s">
        <v>80</v>
      </c>
      <c r="C59" s="362">
        <v>6000</v>
      </c>
      <c r="D59" s="362" t="s">
        <v>15</v>
      </c>
      <c r="E59" s="363">
        <v>174</v>
      </c>
      <c r="F59" s="363">
        <v>174</v>
      </c>
      <c r="G59" s="363">
        <v>0</v>
      </c>
      <c r="H59" s="364">
        <f t="shared" ref="H59" si="73">SUM(F59-E59)*C59</f>
        <v>0</v>
      </c>
      <c r="I59" s="379">
        <v>0</v>
      </c>
      <c r="J59" s="388">
        <f t="shared" ref="J59" si="74">SUM(H59:I59)</f>
        <v>0</v>
      </c>
    </row>
    <row r="60" spans="1:11" s="261" customFormat="1" ht="14.25">
      <c r="A60" s="360">
        <v>43713</v>
      </c>
      <c r="B60" s="361" t="s">
        <v>98</v>
      </c>
      <c r="C60" s="362">
        <v>9200</v>
      </c>
      <c r="D60" s="362" t="s">
        <v>15</v>
      </c>
      <c r="E60" s="363">
        <v>108</v>
      </c>
      <c r="F60" s="363">
        <v>109</v>
      </c>
      <c r="G60" s="363">
        <v>0</v>
      </c>
      <c r="H60" s="364">
        <f t="shared" ref="H60" si="75">SUM(F60-E60)*C60</f>
        <v>9200</v>
      </c>
      <c r="I60" s="379">
        <v>0</v>
      </c>
      <c r="J60" s="388">
        <f t="shared" ref="J60" si="76">SUM(H60:I60)</f>
        <v>9200</v>
      </c>
    </row>
    <row r="61" spans="1:11" s="261" customFormat="1" ht="14.25">
      <c r="A61" s="360">
        <v>43712</v>
      </c>
      <c r="B61" s="361" t="s">
        <v>30</v>
      </c>
      <c r="C61" s="362">
        <v>2000</v>
      </c>
      <c r="D61" s="362" t="s">
        <v>13</v>
      </c>
      <c r="E61" s="363">
        <v>609</v>
      </c>
      <c r="F61" s="363">
        <v>610</v>
      </c>
      <c r="G61" s="363">
        <v>0</v>
      </c>
      <c r="H61" s="364">
        <f>SUM(E61-F61)*C61</f>
        <v>-2000</v>
      </c>
      <c r="I61" s="379">
        <v>0</v>
      </c>
      <c r="J61" s="388">
        <f t="shared" ref="J61" si="77">SUM(H61:I61)</f>
        <v>-2000</v>
      </c>
    </row>
    <row r="62" spans="1:11" s="261" customFormat="1" ht="14.25">
      <c r="A62" s="360">
        <v>43712</v>
      </c>
      <c r="B62" s="361" t="s">
        <v>133</v>
      </c>
      <c r="C62" s="362">
        <v>9000</v>
      </c>
      <c r="D62" s="362" t="s">
        <v>15</v>
      </c>
      <c r="E62" s="363">
        <v>93.65</v>
      </c>
      <c r="F62" s="363">
        <v>93.65</v>
      </c>
      <c r="G62" s="363">
        <v>0</v>
      </c>
      <c r="H62" s="364">
        <f t="shared" ref="H62" si="78">SUM(F62-E62)*C62</f>
        <v>0</v>
      </c>
      <c r="I62" s="379">
        <v>0</v>
      </c>
      <c r="J62" s="388">
        <f t="shared" ref="J62" si="79">SUM(H62:I62)</f>
        <v>0</v>
      </c>
      <c r="K62" s="389"/>
    </row>
    <row r="63" spans="1:11" s="261" customFormat="1" ht="14.25">
      <c r="A63" s="360">
        <v>43711</v>
      </c>
      <c r="B63" s="361" t="s">
        <v>297</v>
      </c>
      <c r="C63" s="362">
        <v>6400</v>
      </c>
      <c r="D63" s="362" t="s">
        <v>15</v>
      </c>
      <c r="E63" s="363">
        <v>255</v>
      </c>
      <c r="F63" s="363">
        <v>253.5</v>
      </c>
      <c r="G63" s="363">
        <v>0</v>
      </c>
      <c r="H63" s="364">
        <f t="shared" ref="H63" si="80">SUM(F63-E63)*C63</f>
        <v>-9600</v>
      </c>
      <c r="I63" s="379">
        <v>0</v>
      </c>
      <c r="J63" s="388">
        <f t="shared" ref="J63" si="81">SUM(H63:I63)</f>
        <v>-9600</v>
      </c>
      <c r="K63" s="389"/>
    </row>
    <row r="64" spans="1:11" s="261" customFormat="1" ht="14.25">
      <c r="K64" s="389"/>
    </row>
    <row r="65" spans="1:11" s="261" customFormat="1" ht="14.25">
      <c r="A65" s="390"/>
      <c r="B65" s="390"/>
      <c r="C65" s="390"/>
      <c r="D65" s="390"/>
      <c r="E65" s="390"/>
      <c r="F65" s="390"/>
      <c r="G65" s="419" t="s">
        <v>282</v>
      </c>
      <c r="H65" s="391">
        <f>SUM(H39:H63)</f>
        <v>30300.000000000044</v>
      </c>
      <c r="I65" s="419" t="s">
        <v>328</v>
      </c>
      <c r="J65" s="391">
        <f>SUM(J39:J63)</f>
        <v>91800.000000000044</v>
      </c>
      <c r="K65" s="389"/>
    </row>
    <row r="66" spans="1:11" s="261" customFormat="1" ht="14.25">
      <c r="A66" s="392">
        <v>43678</v>
      </c>
      <c r="B66" s="389"/>
      <c r="C66" s="389"/>
      <c r="D66" s="389"/>
      <c r="E66" s="389"/>
      <c r="F66" s="389"/>
      <c r="G66" s="389"/>
      <c r="H66" s="389"/>
      <c r="I66" s="389"/>
      <c r="J66" s="389"/>
      <c r="K66" s="389"/>
    </row>
    <row r="67" spans="1:11" s="261" customFormat="1" ht="14.25">
      <c r="A67" s="393" t="s">
        <v>303</v>
      </c>
      <c r="B67" s="394" t="s">
        <v>304</v>
      </c>
      <c r="C67" s="380" t="s">
        <v>305</v>
      </c>
      <c r="D67" s="395" t="s">
        <v>306</v>
      </c>
      <c r="E67" s="395" t="s">
        <v>307</v>
      </c>
      <c r="F67" s="380" t="s">
        <v>296</v>
      </c>
      <c r="G67" s="389"/>
      <c r="H67" s="389"/>
      <c r="I67" s="389"/>
      <c r="J67" s="389"/>
      <c r="K67" s="389"/>
    </row>
    <row r="68" spans="1:11" s="261" customFormat="1" ht="14.25">
      <c r="A68" s="396" t="s">
        <v>343</v>
      </c>
      <c r="B68" s="382">
        <v>4</v>
      </c>
      <c r="C68" s="383">
        <f>SUM(A68-B68)</f>
        <v>21</v>
      </c>
      <c r="D68" s="397">
        <v>8</v>
      </c>
      <c r="E68" s="383">
        <f>SUM(C68-D68)</f>
        <v>13</v>
      </c>
      <c r="F68" s="383">
        <f>E68*100/C68</f>
        <v>61.904761904761905</v>
      </c>
      <c r="G68" s="389"/>
      <c r="H68" s="389"/>
      <c r="I68" s="389"/>
      <c r="J68" s="389"/>
      <c r="K68" s="389"/>
    </row>
    <row r="69" spans="1:11" s="261" customFormat="1" ht="14.25">
      <c r="A69" s="396"/>
      <c r="B69" s="382"/>
      <c r="C69" s="383"/>
      <c r="D69" s="397"/>
      <c r="E69" s="383"/>
      <c r="F69" s="383"/>
      <c r="G69" s="389"/>
      <c r="H69" s="389"/>
      <c r="I69" s="389"/>
      <c r="J69" s="389"/>
      <c r="K69" s="389"/>
    </row>
    <row r="70" spans="1:11" s="261" customFormat="1" ht="14.25">
      <c r="A70" s="398"/>
      <c r="B70" s="399"/>
      <c r="C70" s="399"/>
      <c r="D70" s="400"/>
      <c r="E70" s="400"/>
      <c r="F70" s="401">
        <v>43678</v>
      </c>
      <c r="G70" s="399"/>
      <c r="H70" s="399"/>
      <c r="I70" s="402"/>
      <c r="J70" s="402"/>
      <c r="K70" s="389"/>
    </row>
    <row r="71" spans="1:11" s="261" customFormat="1" ht="14.25">
      <c r="A71" s="389"/>
      <c r="B71" s="389"/>
      <c r="C71" s="389"/>
      <c r="D71" s="389"/>
      <c r="E71" s="389"/>
      <c r="F71" s="389"/>
      <c r="G71" s="389"/>
      <c r="H71" s="389"/>
      <c r="I71" s="389"/>
      <c r="J71" s="389"/>
      <c r="K71" s="389"/>
    </row>
    <row r="72" spans="1:11" s="261" customFormat="1" ht="14.25">
      <c r="A72" s="360">
        <v>43706</v>
      </c>
      <c r="B72" s="361" t="s">
        <v>28</v>
      </c>
      <c r="C72" s="362">
        <v>2000</v>
      </c>
      <c r="D72" s="362" t="s">
        <v>15</v>
      </c>
      <c r="E72" s="363">
        <v>470.25</v>
      </c>
      <c r="F72" s="363">
        <v>474</v>
      </c>
      <c r="G72" s="363">
        <v>0</v>
      </c>
      <c r="H72" s="364">
        <f t="shared" ref="H72" si="82">SUM(F72-E72)*C72</f>
        <v>7500</v>
      </c>
      <c r="I72" s="379">
        <v>0</v>
      </c>
      <c r="J72" s="388">
        <f t="shared" ref="J72" si="83">SUM(H72:I72)</f>
        <v>7500</v>
      </c>
      <c r="K72" s="389"/>
    </row>
    <row r="73" spans="1:11" s="261" customFormat="1" ht="14.25">
      <c r="A73" s="360">
        <v>43706</v>
      </c>
      <c r="B73" s="361" t="s">
        <v>51</v>
      </c>
      <c r="C73" s="362">
        <v>5400</v>
      </c>
      <c r="D73" s="362" t="s">
        <v>15</v>
      </c>
      <c r="E73" s="363">
        <v>275</v>
      </c>
      <c r="F73" s="363">
        <v>276.5</v>
      </c>
      <c r="G73" s="363">
        <v>278</v>
      </c>
      <c r="H73" s="364">
        <f t="shared" ref="H73" si="84">SUM(F73-E73)*C73</f>
        <v>8100</v>
      </c>
      <c r="I73" s="379">
        <f>SUM(G73-F73)*C73</f>
        <v>8100</v>
      </c>
      <c r="J73" s="388">
        <f t="shared" ref="J73" si="85">SUM(H73:I73)</f>
        <v>16200</v>
      </c>
      <c r="K73" s="389"/>
    </row>
    <row r="74" spans="1:11" s="261" customFormat="1" ht="14.25">
      <c r="A74" s="360">
        <v>43705</v>
      </c>
      <c r="B74" s="361" t="s">
        <v>289</v>
      </c>
      <c r="C74" s="362">
        <v>12000</v>
      </c>
      <c r="D74" s="362" t="s">
        <v>15</v>
      </c>
      <c r="E74" s="363">
        <v>70.5</v>
      </c>
      <c r="F74" s="363">
        <v>69.8</v>
      </c>
      <c r="G74" s="363">
        <v>60.5</v>
      </c>
      <c r="H74" s="364">
        <f t="shared" ref="H74" si="86">SUM(F74-E74)*C74</f>
        <v>-8400.0000000000346</v>
      </c>
      <c r="I74" s="379">
        <v>0</v>
      </c>
      <c r="J74" s="388">
        <f t="shared" ref="J74" si="87">SUM(H74:I74)</f>
        <v>-8400.0000000000346</v>
      </c>
      <c r="K74" s="389"/>
    </row>
    <row r="75" spans="1:11" s="261" customFormat="1" ht="14.25">
      <c r="A75" s="360">
        <v>43704</v>
      </c>
      <c r="B75" s="361" t="s">
        <v>58</v>
      </c>
      <c r="C75" s="362">
        <v>40000</v>
      </c>
      <c r="D75" s="362" t="s">
        <v>15</v>
      </c>
      <c r="E75" s="363">
        <v>59.7</v>
      </c>
      <c r="F75" s="363">
        <v>60.2</v>
      </c>
      <c r="G75" s="363">
        <v>60.5</v>
      </c>
      <c r="H75" s="364">
        <f t="shared" ref="H75" si="88">SUM(F75-E75)*C75</f>
        <v>20000</v>
      </c>
      <c r="I75" s="379">
        <f>SUM(G75-F75)*C75</f>
        <v>11999.999999999887</v>
      </c>
      <c r="J75" s="388">
        <f t="shared" ref="J75" si="89">SUM(H75:I75)</f>
        <v>31999.999999999887</v>
      </c>
      <c r="K75" s="389"/>
    </row>
    <row r="76" spans="1:11" s="261" customFormat="1" ht="14.25">
      <c r="A76" s="360">
        <v>43700</v>
      </c>
      <c r="B76" s="361" t="s">
        <v>174</v>
      </c>
      <c r="C76" s="362">
        <v>400</v>
      </c>
      <c r="D76" s="362" t="s">
        <v>15</v>
      </c>
      <c r="E76" s="363">
        <v>1473</v>
      </c>
      <c r="F76" s="363">
        <v>1463</v>
      </c>
      <c r="G76" s="363">
        <v>0</v>
      </c>
      <c r="H76" s="364">
        <f t="shared" ref="H76" si="90">SUM(F76-E76)*C76</f>
        <v>-4000</v>
      </c>
      <c r="I76" s="379">
        <v>0</v>
      </c>
      <c r="J76" s="388">
        <f t="shared" ref="J76" si="91">SUM(H76:I76)</f>
        <v>-4000</v>
      </c>
      <c r="K76" s="389"/>
    </row>
    <row r="77" spans="1:11" s="261" customFormat="1" ht="14.25">
      <c r="A77" s="360">
        <v>43700</v>
      </c>
      <c r="B77" s="361" t="s">
        <v>340</v>
      </c>
      <c r="C77" s="362">
        <v>1800</v>
      </c>
      <c r="D77" s="362" t="s">
        <v>15</v>
      </c>
      <c r="E77" s="363">
        <v>366</v>
      </c>
      <c r="F77" s="363">
        <v>364</v>
      </c>
      <c r="G77" s="363">
        <v>0</v>
      </c>
      <c r="H77" s="364">
        <f t="shared" ref="H77" si="92">SUM(F77-E77)*C77</f>
        <v>-3600</v>
      </c>
      <c r="I77" s="379">
        <v>0</v>
      </c>
      <c r="J77" s="388">
        <f t="shared" ref="J77" si="93">SUM(H77:I77)</f>
        <v>-3600</v>
      </c>
      <c r="K77" s="389"/>
    </row>
    <row r="78" spans="1:11" s="261" customFormat="1" ht="14.25">
      <c r="A78" s="360">
        <v>43699</v>
      </c>
      <c r="B78" s="361" t="s">
        <v>326</v>
      </c>
      <c r="C78" s="362">
        <v>1500</v>
      </c>
      <c r="D78" s="362" t="s">
        <v>13</v>
      </c>
      <c r="E78" s="363">
        <v>691.4</v>
      </c>
      <c r="F78" s="363">
        <v>687.4</v>
      </c>
      <c r="G78" s="363">
        <v>0</v>
      </c>
      <c r="H78" s="364">
        <f>SUM(E78-F78)*C78</f>
        <v>6000</v>
      </c>
      <c r="I78" s="379">
        <v>0</v>
      </c>
      <c r="J78" s="388">
        <f t="shared" ref="J78" si="94">SUM(H78:I78)</f>
        <v>6000</v>
      </c>
      <c r="K78" s="389"/>
    </row>
    <row r="79" spans="1:11" s="261" customFormat="1" ht="14.25">
      <c r="A79" s="360">
        <v>43698</v>
      </c>
      <c r="B79" s="361" t="s">
        <v>339</v>
      </c>
      <c r="C79" s="362">
        <v>2600</v>
      </c>
      <c r="D79" s="362" t="s">
        <v>13</v>
      </c>
      <c r="E79" s="363">
        <v>412</v>
      </c>
      <c r="F79" s="363">
        <v>412</v>
      </c>
      <c r="G79" s="363">
        <v>0</v>
      </c>
      <c r="H79" s="364">
        <f>SUM(E79-F79)*C79</f>
        <v>0</v>
      </c>
      <c r="I79" s="379">
        <v>0</v>
      </c>
      <c r="J79" s="388">
        <f t="shared" ref="J79" si="95">SUM(H79:I79)</f>
        <v>0</v>
      </c>
      <c r="K79" s="389"/>
    </row>
    <row r="80" spans="1:11" s="261" customFormat="1" ht="14.25">
      <c r="A80" s="360">
        <v>43697</v>
      </c>
      <c r="B80" s="361" t="s">
        <v>289</v>
      </c>
      <c r="C80" s="362">
        <v>12000</v>
      </c>
      <c r="D80" s="362" t="s">
        <v>13</v>
      </c>
      <c r="E80" s="363">
        <v>65.5</v>
      </c>
      <c r="F80" s="363">
        <v>66.5</v>
      </c>
      <c r="G80" s="363">
        <v>0</v>
      </c>
      <c r="H80" s="364">
        <f>SUM(E80-F80)*C80</f>
        <v>-12000</v>
      </c>
      <c r="I80" s="379">
        <v>0</v>
      </c>
      <c r="J80" s="388">
        <f t="shared" ref="J80" si="96">SUM(H80:I80)</f>
        <v>-12000</v>
      </c>
      <c r="K80" s="389"/>
    </row>
    <row r="81" spans="1:11" s="261" customFormat="1" ht="14.25">
      <c r="A81" s="360">
        <v>43696</v>
      </c>
      <c r="B81" s="361" t="s">
        <v>310</v>
      </c>
      <c r="C81" s="362">
        <v>4000</v>
      </c>
      <c r="D81" s="362" t="s">
        <v>15</v>
      </c>
      <c r="E81" s="363">
        <v>209.25</v>
      </c>
      <c r="F81" s="363">
        <v>209.25</v>
      </c>
      <c r="G81" s="363">
        <v>0</v>
      </c>
      <c r="H81" s="364">
        <f t="shared" ref="H81" si="97">SUM(F81-E81)*C81</f>
        <v>0</v>
      </c>
      <c r="I81" s="379">
        <v>0</v>
      </c>
      <c r="J81" s="388">
        <f t="shared" ref="J81" si="98">SUM(H81:I81)</f>
        <v>0</v>
      </c>
      <c r="K81" s="389"/>
    </row>
    <row r="82" spans="1:11" s="261" customFormat="1" ht="14.25">
      <c r="A82" s="360">
        <v>43693</v>
      </c>
      <c r="B82" s="361" t="s">
        <v>302</v>
      </c>
      <c r="C82" s="362">
        <v>4000</v>
      </c>
      <c r="D82" s="362" t="s">
        <v>15</v>
      </c>
      <c r="E82" s="363">
        <v>233.15</v>
      </c>
      <c r="F82" s="363">
        <v>235.25</v>
      </c>
      <c r="G82" s="363">
        <v>237</v>
      </c>
      <c r="H82" s="364">
        <f t="shared" ref="H82" si="99">SUM(F82-E82)*C82</f>
        <v>8399.9999999999782</v>
      </c>
      <c r="I82" s="379">
        <f>SUM(G82-F82)*C82</f>
        <v>7000</v>
      </c>
      <c r="J82" s="388">
        <f t="shared" ref="J82" si="100">SUM(H82:I82)</f>
        <v>15399.999999999978</v>
      </c>
      <c r="K82" s="389"/>
    </row>
    <row r="83" spans="1:11" s="261" customFormat="1" ht="14.25">
      <c r="A83" s="360">
        <v>43693</v>
      </c>
      <c r="B83" s="361" t="s">
        <v>338</v>
      </c>
      <c r="C83" s="362">
        <v>1100</v>
      </c>
      <c r="D83" s="362" t="s">
        <v>15</v>
      </c>
      <c r="E83" s="363">
        <v>1472</v>
      </c>
      <c r="F83" s="363">
        <v>1464</v>
      </c>
      <c r="G83" s="363">
        <v>0</v>
      </c>
      <c r="H83" s="364">
        <f t="shared" ref="H83" si="101">SUM(F83-E83)*C83</f>
        <v>-8800</v>
      </c>
      <c r="I83" s="379">
        <v>0</v>
      </c>
      <c r="J83" s="388">
        <f t="shared" ref="J83" si="102">SUM(H83:I83)</f>
        <v>-8800</v>
      </c>
      <c r="K83" s="389"/>
    </row>
    <row r="84" spans="1:11" s="261" customFormat="1" ht="14.25">
      <c r="A84" s="360">
        <v>43693</v>
      </c>
      <c r="B84" s="361" t="s">
        <v>133</v>
      </c>
      <c r="C84" s="362">
        <v>9000</v>
      </c>
      <c r="D84" s="362" t="s">
        <v>15</v>
      </c>
      <c r="E84" s="363">
        <v>103</v>
      </c>
      <c r="F84" s="363">
        <v>103</v>
      </c>
      <c r="G84" s="363">
        <v>0</v>
      </c>
      <c r="H84" s="364">
        <f t="shared" ref="H84" si="103">SUM(F84-E84)*C84</f>
        <v>0</v>
      </c>
      <c r="I84" s="379">
        <v>0</v>
      </c>
      <c r="J84" s="388">
        <f t="shared" ref="J84" si="104">SUM(H84:I84)</f>
        <v>0</v>
      </c>
      <c r="K84" s="389"/>
    </row>
    <row r="85" spans="1:11" s="261" customFormat="1" ht="14.25">
      <c r="A85" s="360">
        <v>43691</v>
      </c>
      <c r="B85" s="361" t="s">
        <v>337</v>
      </c>
      <c r="C85" s="362">
        <v>2000</v>
      </c>
      <c r="D85" s="362" t="s">
        <v>15</v>
      </c>
      <c r="E85" s="363">
        <v>482</v>
      </c>
      <c r="F85" s="363">
        <v>478</v>
      </c>
      <c r="G85" s="363">
        <v>0</v>
      </c>
      <c r="H85" s="364">
        <f t="shared" ref="H85:H87" si="105">SUM(F85-E85)*C85</f>
        <v>-8000</v>
      </c>
      <c r="I85" s="379">
        <v>0</v>
      </c>
      <c r="J85" s="388">
        <f t="shared" ref="J85" si="106">SUM(H85:I85)</f>
        <v>-8000</v>
      </c>
      <c r="K85" s="389"/>
    </row>
    <row r="86" spans="1:11" s="261" customFormat="1" ht="14.25">
      <c r="A86" s="360">
        <v>43690</v>
      </c>
      <c r="B86" s="361" t="s">
        <v>36</v>
      </c>
      <c r="C86" s="362">
        <v>5000</v>
      </c>
      <c r="D86" s="362" t="s">
        <v>13</v>
      </c>
      <c r="E86" s="363">
        <v>368</v>
      </c>
      <c r="F86" s="363">
        <v>367</v>
      </c>
      <c r="G86" s="363">
        <v>0</v>
      </c>
      <c r="H86" s="364">
        <f>SUM(E86-F86)*C86</f>
        <v>5000</v>
      </c>
      <c r="I86" s="379">
        <v>0</v>
      </c>
      <c r="J86" s="388">
        <f t="shared" ref="J86" si="107">SUM(H86:I86)</f>
        <v>5000</v>
      </c>
      <c r="K86" s="389"/>
    </row>
    <row r="87" spans="1:11" s="261" customFormat="1" ht="14.25">
      <c r="A87" s="360">
        <v>43686</v>
      </c>
      <c r="B87" s="361" t="s">
        <v>92</v>
      </c>
      <c r="C87" s="362">
        <v>7000</v>
      </c>
      <c r="D87" s="362" t="s">
        <v>15</v>
      </c>
      <c r="E87" s="363">
        <v>183</v>
      </c>
      <c r="F87" s="363">
        <v>182</v>
      </c>
      <c r="G87" s="363">
        <v>0</v>
      </c>
      <c r="H87" s="364">
        <f t="shared" si="105"/>
        <v>-7000</v>
      </c>
      <c r="I87" s="379">
        <v>0</v>
      </c>
      <c r="J87" s="388">
        <f t="shared" ref="J87" si="108">SUM(H87:I87)</f>
        <v>-7000</v>
      </c>
      <c r="K87" s="389"/>
    </row>
    <row r="88" spans="1:11" s="261" customFormat="1" ht="14.25">
      <c r="A88" s="360">
        <v>43686</v>
      </c>
      <c r="B88" s="361" t="s">
        <v>36</v>
      </c>
      <c r="C88" s="362">
        <v>5000</v>
      </c>
      <c r="D88" s="362" t="s">
        <v>15</v>
      </c>
      <c r="E88" s="363">
        <v>380</v>
      </c>
      <c r="F88" s="363">
        <v>381.9</v>
      </c>
      <c r="G88" s="363">
        <v>0</v>
      </c>
      <c r="H88" s="364">
        <f t="shared" ref="H88" si="109">SUM(F88-E88)*C88</f>
        <v>9499.9999999998872</v>
      </c>
      <c r="I88" s="379">
        <v>0</v>
      </c>
      <c r="J88" s="388">
        <f t="shared" ref="J88" si="110">SUM(H88:I88)</f>
        <v>9499.9999999998872</v>
      </c>
      <c r="K88" s="389"/>
    </row>
    <row r="89" spans="1:11" s="261" customFormat="1" ht="14.25">
      <c r="A89" s="360">
        <v>43685</v>
      </c>
      <c r="B89" s="361" t="s">
        <v>60</v>
      </c>
      <c r="C89" s="362">
        <v>500</v>
      </c>
      <c r="D89" s="362" t="s">
        <v>15</v>
      </c>
      <c r="E89" s="363">
        <v>2225</v>
      </c>
      <c r="F89" s="363">
        <v>2242</v>
      </c>
      <c r="G89" s="363">
        <v>0</v>
      </c>
      <c r="H89" s="364">
        <f t="shared" ref="H89" si="111">SUM(F89-E89)*C89</f>
        <v>8500</v>
      </c>
      <c r="I89" s="379">
        <v>0</v>
      </c>
      <c r="J89" s="388">
        <f t="shared" ref="J89" si="112">SUM(H89:I89)</f>
        <v>8500</v>
      </c>
      <c r="K89" s="389"/>
    </row>
    <row r="90" spans="1:11" s="261" customFormat="1" ht="14.25">
      <c r="A90" s="360">
        <v>43684</v>
      </c>
      <c r="B90" s="361" t="s">
        <v>336</v>
      </c>
      <c r="C90" s="362">
        <v>800</v>
      </c>
      <c r="D90" s="362" t="s">
        <v>15</v>
      </c>
      <c r="E90" s="363">
        <v>1775</v>
      </c>
      <c r="F90" s="363">
        <v>1775</v>
      </c>
      <c r="G90" s="363">
        <v>0</v>
      </c>
      <c r="H90" s="364">
        <f t="shared" ref="H90" si="113">SUM(F90-E90)*C90</f>
        <v>0</v>
      </c>
      <c r="I90" s="379">
        <v>0</v>
      </c>
      <c r="J90" s="388">
        <f t="shared" ref="J90" si="114">SUM(H90:I90)</f>
        <v>0</v>
      </c>
      <c r="K90" s="389"/>
    </row>
    <row r="91" spans="1:11" s="261" customFormat="1" ht="14.25">
      <c r="A91" s="360">
        <v>43683</v>
      </c>
      <c r="B91" s="361" t="s">
        <v>335</v>
      </c>
      <c r="C91" s="362">
        <v>5000</v>
      </c>
      <c r="D91" s="362" t="s">
        <v>15</v>
      </c>
      <c r="E91" s="363">
        <v>270</v>
      </c>
      <c r="F91" s="363">
        <v>272</v>
      </c>
      <c r="G91" s="363">
        <v>274</v>
      </c>
      <c r="H91" s="364">
        <f t="shared" ref="H91" si="115">SUM(F91-E91)*C91</f>
        <v>10000</v>
      </c>
      <c r="I91" s="379">
        <f>SUM(G91-F91)*C91</f>
        <v>10000</v>
      </c>
      <c r="J91" s="388">
        <f t="shared" ref="J91" si="116">SUM(H91:I91)</f>
        <v>20000</v>
      </c>
      <c r="K91" s="389"/>
    </row>
    <row r="92" spans="1:11" s="261" customFormat="1" ht="14.25">
      <c r="A92" s="360">
        <v>43683</v>
      </c>
      <c r="B92" s="361" t="s">
        <v>315</v>
      </c>
      <c r="C92" s="362">
        <v>9000</v>
      </c>
      <c r="D92" s="362" t="s">
        <v>15</v>
      </c>
      <c r="E92" s="363">
        <v>97.5</v>
      </c>
      <c r="F92" s="363">
        <v>96.5</v>
      </c>
      <c r="G92" s="363">
        <v>0</v>
      </c>
      <c r="H92" s="364">
        <f t="shared" ref="H92" si="117">SUM(F92-E92)*C92</f>
        <v>-9000</v>
      </c>
      <c r="I92" s="379">
        <v>0</v>
      </c>
      <c r="J92" s="388">
        <f t="shared" ref="J92" si="118">SUM(H92:I92)</f>
        <v>-9000</v>
      </c>
      <c r="K92" s="389"/>
    </row>
    <row r="93" spans="1:11" s="261" customFormat="1" ht="14.25">
      <c r="A93" s="360">
        <v>43682</v>
      </c>
      <c r="B93" s="361" t="s">
        <v>334</v>
      </c>
      <c r="C93" s="362">
        <v>5200</v>
      </c>
      <c r="D93" s="362" t="s">
        <v>15</v>
      </c>
      <c r="E93" s="363">
        <v>377</v>
      </c>
      <c r="F93" s="363">
        <v>378.45</v>
      </c>
      <c r="G93" s="363">
        <v>0</v>
      </c>
      <c r="H93" s="364">
        <f t="shared" ref="H93" si="119">SUM(F93-E93)*C93</f>
        <v>7539.9999999999409</v>
      </c>
      <c r="I93" s="379">
        <v>0</v>
      </c>
      <c r="J93" s="388">
        <f t="shared" ref="J93" si="120">SUM(H93:I93)</f>
        <v>7539.9999999999409</v>
      </c>
      <c r="K93" s="389"/>
    </row>
    <row r="94" spans="1:11" s="261" customFormat="1" ht="14.25">
      <c r="A94" s="360">
        <v>43679</v>
      </c>
      <c r="B94" s="361" t="s">
        <v>333</v>
      </c>
      <c r="C94" s="362">
        <v>2000</v>
      </c>
      <c r="D94" s="362" t="s">
        <v>15</v>
      </c>
      <c r="E94" s="363">
        <v>555</v>
      </c>
      <c r="F94" s="363">
        <v>551</v>
      </c>
      <c r="G94" s="363">
        <v>0</v>
      </c>
      <c r="H94" s="364">
        <f>SUM(E94-F94)*C94</f>
        <v>8000</v>
      </c>
      <c r="I94" s="379">
        <v>0</v>
      </c>
      <c r="J94" s="388">
        <f t="shared" ref="J94" si="121">SUM(H94:I94)</f>
        <v>8000</v>
      </c>
      <c r="K94" s="389"/>
    </row>
    <row r="95" spans="1:11" s="261" customFormat="1" ht="14.25">
      <c r="A95" s="360">
        <v>43679</v>
      </c>
      <c r="B95" s="361" t="s">
        <v>284</v>
      </c>
      <c r="C95" s="362">
        <v>8000</v>
      </c>
      <c r="D95" s="362" t="s">
        <v>15</v>
      </c>
      <c r="E95" s="363">
        <v>130</v>
      </c>
      <c r="F95" s="363">
        <v>130</v>
      </c>
      <c r="G95" s="363">
        <v>0</v>
      </c>
      <c r="H95" s="364">
        <f>SUM(E95-F95)*C95</f>
        <v>0</v>
      </c>
      <c r="I95" s="379">
        <v>0</v>
      </c>
      <c r="J95" s="388">
        <f t="shared" ref="J95" si="122">SUM(H95:I95)</f>
        <v>0</v>
      </c>
      <c r="K95" s="389"/>
    </row>
    <row r="96" spans="1:11" s="261" customFormat="1" ht="14.25">
      <c r="A96" s="360">
        <v>43678</v>
      </c>
      <c r="B96" s="361" t="s">
        <v>92</v>
      </c>
      <c r="C96" s="362">
        <v>7000</v>
      </c>
      <c r="D96" s="362" t="s">
        <v>13</v>
      </c>
      <c r="E96" s="363">
        <v>183</v>
      </c>
      <c r="F96" s="363">
        <v>181.75</v>
      </c>
      <c r="G96" s="363">
        <v>180</v>
      </c>
      <c r="H96" s="364">
        <f>SUM(E96-F96)*C96</f>
        <v>8750</v>
      </c>
      <c r="I96" s="379">
        <f>SUM(F96-G96)*C96</f>
        <v>12250</v>
      </c>
      <c r="J96" s="388">
        <f t="shared" ref="J96" si="123">SUM(H96:I96)</f>
        <v>21000</v>
      </c>
      <c r="K96" s="389"/>
    </row>
    <row r="97" spans="1:11" s="261" customFormat="1" ht="14.25">
      <c r="A97" s="390"/>
      <c r="B97" s="390"/>
      <c r="C97" s="390"/>
      <c r="D97" s="390"/>
      <c r="E97" s="390"/>
      <c r="F97" s="390"/>
      <c r="G97" s="419" t="s">
        <v>282</v>
      </c>
      <c r="H97" s="391">
        <f>SUM(H71:H96)</f>
        <v>46489.999999999767</v>
      </c>
      <c r="I97" s="419" t="s">
        <v>328</v>
      </c>
      <c r="J97" s="391">
        <f>SUM(J71:J96)</f>
        <v>95839.999999999665</v>
      </c>
      <c r="K97" s="389"/>
    </row>
    <row r="98" spans="1:11" s="261" customFormat="1" ht="14.25">
      <c r="A98" s="392">
        <v>43647</v>
      </c>
      <c r="B98" s="389"/>
      <c r="C98" s="389"/>
      <c r="D98" s="389"/>
      <c r="E98" s="389"/>
      <c r="F98" s="389"/>
      <c r="G98" s="389"/>
      <c r="H98" s="389"/>
      <c r="I98" s="389"/>
      <c r="J98" s="389"/>
      <c r="K98" s="389"/>
    </row>
    <row r="99" spans="1:11" s="261" customFormat="1" ht="14.25">
      <c r="A99" s="393" t="s">
        <v>303</v>
      </c>
      <c r="B99" s="394" t="s">
        <v>304</v>
      </c>
      <c r="C99" s="380" t="s">
        <v>305</v>
      </c>
      <c r="D99" s="395" t="s">
        <v>306</v>
      </c>
      <c r="E99" s="395" t="s">
        <v>307</v>
      </c>
      <c r="F99" s="380" t="s">
        <v>296</v>
      </c>
      <c r="G99" s="389"/>
      <c r="H99" s="389"/>
      <c r="I99" s="389"/>
      <c r="J99" s="389"/>
      <c r="K99" s="389"/>
    </row>
    <row r="100" spans="1:11" s="261" customFormat="1" ht="14.25">
      <c r="A100" s="396" t="s">
        <v>332</v>
      </c>
      <c r="B100" s="382">
        <v>2</v>
      </c>
      <c r="C100" s="383">
        <f>SUM(A100-B100)</f>
        <v>21</v>
      </c>
      <c r="D100" s="397">
        <v>3</v>
      </c>
      <c r="E100" s="383">
        <f>SUM(C100-D100)</f>
        <v>18</v>
      </c>
      <c r="F100" s="383">
        <f>E100*100/C100</f>
        <v>85.714285714285708</v>
      </c>
      <c r="G100" s="389"/>
      <c r="H100" s="389"/>
      <c r="I100" s="389"/>
      <c r="J100" s="389"/>
      <c r="K100" s="389"/>
    </row>
    <row r="101" spans="1:11" s="261" customFormat="1" ht="14.25">
      <c r="A101" s="396"/>
      <c r="B101" s="382"/>
      <c r="C101" s="383"/>
      <c r="D101" s="397"/>
      <c r="E101" s="383"/>
      <c r="F101" s="383"/>
      <c r="G101" s="389"/>
      <c r="H101" s="389"/>
      <c r="I101" s="389"/>
      <c r="J101" s="389"/>
      <c r="K101" s="389"/>
    </row>
    <row r="102" spans="1:11" s="261" customFormat="1" ht="14.25">
      <c r="A102" s="398"/>
      <c r="B102" s="399"/>
      <c r="C102" s="399"/>
      <c r="D102" s="400"/>
      <c r="E102" s="400"/>
      <c r="F102" s="401">
        <v>43647</v>
      </c>
      <c r="G102" s="399"/>
      <c r="H102" s="399"/>
      <c r="I102" s="402"/>
      <c r="J102" s="402"/>
      <c r="K102" s="389"/>
    </row>
    <row r="103" spans="1:11" s="261" customFormat="1" ht="14.25">
      <c r="A103" s="360">
        <v>43677</v>
      </c>
      <c r="B103" s="361" t="s">
        <v>234</v>
      </c>
      <c r="C103" s="362">
        <v>500</v>
      </c>
      <c r="D103" s="362" t="s">
        <v>15</v>
      </c>
      <c r="E103" s="363">
        <v>2198</v>
      </c>
      <c r="F103" s="363">
        <v>2215</v>
      </c>
      <c r="G103" s="363">
        <v>0</v>
      </c>
      <c r="H103" s="364">
        <f t="shared" ref="H103" si="124">SUM(F103-E103)*C103</f>
        <v>8500</v>
      </c>
      <c r="I103" s="379">
        <v>0</v>
      </c>
      <c r="J103" s="388">
        <f t="shared" ref="J103" si="125">SUM(H103:I103)</f>
        <v>8500</v>
      </c>
      <c r="K103" s="389"/>
    </row>
    <row r="104" spans="1:11" s="261" customFormat="1" ht="14.25">
      <c r="A104" s="360">
        <v>43675</v>
      </c>
      <c r="B104" s="361" t="s">
        <v>19</v>
      </c>
      <c r="C104" s="362">
        <v>14000</v>
      </c>
      <c r="D104" s="362" t="s">
        <v>15</v>
      </c>
      <c r="E104" s="363">
        <v>70.099999999999994</v>
      </c>
      <c r="F104" s="363">
        <v>70.7</v>
      </c>
      <c r="G104" s="363">
        <v>0</v>
      </c>
      <c r="H104" s="364">
        <f t="shared" ref="H104" si="126">SUM(F104-E104)*C104</f>
        <v>8400.0000000001201</v>
      </c>
      <c r="I104" s="379">
        <v>0</v>
      </c>
      <c r="J104" s="388">
        <f t="shared" ref="J104" si="127">SUM(H104:I104)</f>
        <v>8400.0000000001201</v>
      </c>
      <c r="K104" s="389"/>
    </row>
    <row r="105" spans="1:11" s="261" customFormat="1" ht="14.25">
      <c r="A105" s="360">
        <v>43672</v>
      </c>
      <c r="B105" s="361" t="s">
        <v>331</v>
      </c>
      <c r="C105" s="362">
        <v>1200</v>
      </c>
      <c r="D105" s="362" t="s">
        <v>15</v>
      </c>
      <c r="E105" s="363">
        <v>1521</v>
      </c>
      <c r="F105" s="363">
        <v>1532</v>
      </c>
      <c r="G105" s="363">
        <v>0</v>
      </c>
      <c r="H105" s="364">
        <f t="shared" ref="H105" si="128">SUM(F105-E105)*C105</f>
        <v>13200</v>
      </c>
      <c r="I105" s="379">
        <v>0</v>
      </c>
      <c r="J105" s="388">
        <f t="shared" ref="J105" si="129">SUM(H105:I105)</f>
        <v>13200</v>
      </c>
      <c r="K105" s="389"/>
    </row>
    <row r="106" spans="1:11" s="261" customFormat="1" ht="14.25">
      <c r="A106" s="360">
        <v>43671</v>
      </c>
      <c r="B106" s="361" t="s">
        <v>330</v>
      </c>
      <c r="C106" s="362">
        <v>6000</v>
      </c>
      <c r="D106" s="362" t="s">
        <v>15</v>
      </c>
      <c r="E106" s="363">
        <v>169.3</v>
      </c>
      <c r="F106" s="363">
        <v>170.8</v>
      </c>
      <c r="G106" s="363">
        <v>172</v>
      </c>
      <c r="H106" s="364">
        <f t="shared" ref="H106" si="130">SUM(F106-E106)*C106</f>
        <v>9000</v>
      </c>
      <c r="I106" s="379">
        <f>SUM(G106-F106)*C106</f>
        <v>7199.9999999999318</v>
      </c>
      <c r="J106" s="388">
        <f t="shared" ref="J106" si="131">SUM(H106:I106)</f>
        <v>16199.999999999931</v>
      </c>
      <c r="K106" s="389"/>
    </row>
    <row r="107" spans="1:11" s="261" customFormat="1" ht="14.25">
      <c r="A107" s="360">
        <v>43669</v>
      </c>
      <c r="B107" s="361" t="s">
        <v>329</v>
      </c>
      <c r="C107" s="362">
        <v>1400</v>
      </c>
      <c r="D107" s="362" t="s">
        <v>15</v>
      </c>
      <c r="E107" s="363">
        <v>885</v>
      </c>
      <c r="F107" s="363">
        <v>891</v>
      </c>
      <c r="G107" s="363">
        <v>896</v>
      </c>
      <c r="H107" s="364">
        <f>SUM(F107-E107)*C107</f>
        <v>8400</v>
      </c>
      <c r="I107" s="379">
        <f>SUM(G107-F107)*C107</f>
        <v>7000</v>
      </c>
      <c r="J107" s="388">
        <f t="shared" ref="J107" si="132">SUM(H107:I107)</f>
        <v>15400</v>
      </c>
      <c r="K107" s="389"/>
    </row>
    <row r="108" spans="1:11" s="261" customFormat="1" ht="14.25">
      <c r="A108" s="360">
        <v>43668</v>
      </c>
      <c r="B108" s="361" t="s">
        <v>297</v>
      </c>
      <c r="C108" s="362">
        <v>6400</v>
      </c>
      <c r="D108" s="362" t="s">
        <v>15</v>
      </c>
      <c r="E108" s="363">
        <v>265.55</v>
      </c>
      <c r="F108" s="363">
        <v>266</v>
      </c>
      <c r="G108" s="363">
        <v>0</v>
      </c>
      <c r="H108" s="364">
        <f t="shared" ref="H108" si="133">SUM(F108-E108)*C108</f>
        <v>2879.9999999999272</v>
      </c>
      <c r="I108" s="379">
        <v>0</v>
      </c>
      <c r="J108" s="388">
        <f t="shared" ref="J108" si="134">SUM(H108:I108)</f>
        <v>2879.9999999999272</v>
      </c>
      <c r="K108" s="389"/>
    </row>
    <row r="109" spans="1:11" s="261" customFormat="1" ht="14.25">
      <c r="A109" s="360">
        <v>43665</v>
      </c>
      <c r="B109" s="361" t="s">
        <v>92</v>
      </c>
      <c r="C109" s="362">
        <v>7000</v>
      </c>
      <c r="D109" s="362" t="s">
        <v>13</v>
      </c>
      <c r="E109" s="363">
        <v>198</v>
      </c>
      <c r="F109" s="363">
        <v>197</v>
      </c>
      <c r="G109" s="363">
        <v>196</v>
      </c>
      <c r="H109" s="364">
        <f>SUM(E109-F109)*C109</f>
        <v>7000</v>
      </c>
      <c r="I109" s="379">
        <f>SUM(F109-G109)*C109</f>
        <v>7000</v>
      </c>
      <c r="J109" s="388">
        <f t="shared" ref="J109" si="135">SUM(H109:I109)</f>
        <v>14000</v>
      </c>
      <c r="K109" s="389"/>
    </row>
    <row r="110" spans="1:11" s="261" customFormat="1" ht="14.25">
      <c r="A110" s="360">
        <v>43665</v>
      </c>
      <c r="B110" s="361" t="s">
        <v>84</v>
      </c>
      <c r="C110" s="362">
        <v>24000</v>
      </c>
      <c r="D110" s="362" t="s">
        <v>13</v>
      </c>
      <c r="E110" s="363">
        <v>45.2</v>
      </c>
      <c r="F110" s="363">
        <v>45.5</v>
      </c>
      <c r="G110" s="363">
        <v>0</v>
      </c>
      <c r="H110" s="364">
        <f>SUM(E110-F110)*C110</f>
        <v>-7199.9999999999318</v>
      </c>
      <c r="I110" s="379">
        <v>0</v>
      </c>
      <c r="J110" s="388">
        <f t="shared" ref="J110" si="136">SUM(H110:I110)</f>
        <v>-7199.9999999999318</v>
      </c>
      <c r="K110" s="389"/>
    </row>
    <row r="111" spans="1:11" s="261" customFormat="1" ht="14.25">
      <c r="A111" s="360">
        <v>43664</v>
      </c>
      <c r="B111" s="361" t="s">
        <v>284</v>
      </c>
      <c r="C111" s="362">
        <v>8000</v>
      </c>
      <c r="D111" s="362" t="s">
        <v>13</v>
      </c>
      <c r="E111" s="363">
        <v>136</v>
      </c>
      <c r="F111" s="363">
        <v>135</v>
      </c>
      <c r="G111" s="363">
        <v>134</v>
      </c>
      <c r="H111" s="364">
        <f>SUM(E111-F111)*C111</f>
        <v>8000</v>
      </c>
      <c r="I111" s="379">
        <f>SUM(F111-G111)*C111</f>
        <v>8000</v>
      </c>
      <c r="J111" s="388">
        <f t="shared" ref="J111" si="137">SUM(H111:I111)</f>
        <v>16000</v>
      </c>
      <c r="K111" s="389"/>
    </row>
    <row r="112" spans="1:11" s="261" customFormat="1" ht="14.25">
      <c r="A112" s="360">
        <v>43663</v>
      </c>
      <c r="B112" s="361" t="s">
        <v>92</v>
      </c>
      <c r="C112" s="362">
        <v>7500</v>
      </c>
      <c r="D112" s="362" t="s">
        <v>15</v>
      </c>
      <c r="E112" s="363">
        <v>202.7</v>
      </c>
      <c r="F112" s="363">
        <v>202.7</v>
      </c>
      <c r="G112" s="363">
        <v>0</v>
      </c>
      <c r="H112" s="364">
        <f t="shared" ref="H112" si="138">SUM(F112-E112)*C112</f>
        <v>0</v>
      </c>
      <c r="I112" s="379">
        <v>0</v>
      </c>
      <c r="J112" s="388">
        <f t="shared" ref="J112" si="139">SUM(H112:I112)</f>
        <v>0</v>
      </c>
      <c r="K112" s="389"/>
    </row>
    <row r="113" spans="1:11" s="261" customFormat="1" ht="14.25">
      <c r="A113" s="360">
        <v>43662</v>
      </c>
      <c r="B113" s="361" t="s">
        <v>83</v>
      </c>
      <c r="C113" s="362">
        <v>800</v>
      </c>
      <c r="D113" s="362" t="s">
        <v>15</v>
      </c>
      <c r="E113" s="363">
        <v>1646</v>
      </c>
      <c r="F113" s="363">
        <v>1652.5</v>
      </c>
      <c r="G113" s="363">
        <v>0</v>
      </c>
      <c r="H113" s="364">
        <f t="shared" ref="H113" si="140">SUM(F113-E113)*C113</f>
        <v>5200</v>
      </c>
      <c r="I113" s="379">
        <v>0</v>
      </c>
      <c r="J113" s="388">
        <f t="shared" ref="J113" si="141">SUM(H113:I113)</f>
        <v>5200</v>
      </c>
      <c r="K113" s="389"/>
    </row>
    <row r="114" spans="1:11" s="261" customFormat="1" ht="14.25">
      <c r="A114" s="360">
        <v>43661</v>
      </c>
      <c r="B114" s="361" t="s">
        <v>102</v>
      </c>
      <c r="C114" s="362">
        <v>8000</v>
      </c>
      <c r="D114" s="362" t="s">
        <v>15</v>
      </c>
      <c r="E114" s="363">
        <v>120.25</v>
      </c>
      <c r="F114" s="363">
        <v>121.25</v>
      </c>
      <c r="G114" s="363">
        <v>0</v>
      </c>
      <c r="H114" s="364">
        <f t="shared" ref="H114" si="142">SUM(F114-E114)*C114</f>
        <v>8000</v>
      </c>
      <c r="I114" s="379">
        <v>0</v>
      </c>
      <c r="J114" s="388">
        <f t="shared" ref="J114" si="143">SUM(H114:I114)</f>
        <v>8000</v>
      </c>
      <c r="K114" s="389"/>
    </row>
    <row r="115" spans="1:11" s="261" customFormat="1" ht="14.25">
      <c r="A115" s="360">
        <v>43658</v>
      </c>
      <c r="B115" s="361" t="s">
        <v>90</v>
      </c>
      <c r="C115" s="362">
        <v>1600</v>
      </c>
      <c r="D115" s="362" t="s">
        <v>15</v>
      </c>
      <c r="E115" s="363">
        <v>742</v>
      </c>
      <c r="F115" s="363">
        <v>747</v>
      </c>
      <c r="G115" s="363">
        <v>0</v>
      </c>
      <c r="H115" s="364">
        <f t="shared" ref="H115" si="144">SUM(F115-E115)*C115</f>
        <v>8000</v>
      </c>
      <c r="I115" s="379">
        <v>0</v>
      </c>
      <c r="J115" s="388">
        <f t="shared" ref="J115" si="145">SUM(H115:I115)</f>
        <v>8000</v>
      </c>
      <c r="K115" s="389"/>
    </row>
    <row r="116" spans="1:11" ht="14.25">
      <c r="A116" s="360">
        <v>43658</v>
      </c>
      <c r="B116" s="361" t="s">
        <v>92</v>
      </c>
      <c r="C116" s="362">
        <v>7000</v>
      </c>
      <c r="D116" s="362" t="s">
        <v>15</v>
      </c>
      <c r="E116" s="363">
        <v>199.5</v>
      </c>
      <c r="F116" s="363">
        <v>201</v>
      </c>
      <c r="G116" s="363">
        <v>0</v>
      </c>
      <c r="H116" s="364">
        <f t="shared" ref="H116" si="146">SUM(F116-E116)*C116</f>
        <v>10500</v>
      </c>
      <c r="I116" s="379">
        <v>0</v>
      </c>
      <c r="J116" s="388">
        <f t="shared" ref="J116" si="147">SUM(H116:I116)</f>
        <v>10500</v>
      </c>
      <c r="K116" s="389"/>
    </row>
    <row r="117" spans="1:11" ht="14.25">
      <c r="A117" s="360">
        <v>43657</v>
      </c>
      <c r="B117" s="361" t="s">
        <v>327</v>
      </c>
      <c r="C117" s="362">
        <v>800</v>
      </c>
      <c r="D117" s="362" t="s">
        <v>15</v>
      </c>
      <c r="E117" s="363">
        <v>1524</v>
      </c>
      <c r="F117" s="363">
        <v>1535</v>
      </c>
      <c r="G117" s="363">
        <v>1546</v>
      </c>
      <c r="H117" s="364">
        <f t="shared" ref="H117" si="148">SUM(F117-E117)*C117</f>
        <v>8800</v>
      </c>
      <c r="I117" s="379">
        <f>SUM(G117-F117)*C117</f>
        <v>8800</v>
      </c>
      <c r="J117" s="388">
        <f t="shared" ref="J117" si="149">SUM(H117:I117)</f>
        <v>17600</v>
      </c>
      <c r="K117" s="389"/>
    </row>
    <row r="118" spans="1:11" s="261" customFormat="1" ht="14.25">
      <c r="A118" s="360">
        <v>43656</v>
      </c>
      <c r="B118" s="361" t="s">
        <v>326</v>
      </c>
      <c r="C118" s="362">
        <v>1500</v>
      </c>
      <c r="D118" s="362" t="s">
        <v>15</v>
      </c>
      <c r="E118" s="363">
        <v>916</v>
      </c>
      <c r="F118" s="363">
        <v>916</v>
      </c>
      <c r="G118" s="363">
        <v>0</v>
      </c>
      <c r="H118" s="364">
        <f t="shared" ref="H118" si="150">SUM(F118-E118)*C118</f>
        <v>0</v>
      </c>
      <c r="I118" s="379">
        <v>0</v>
      </c>
      <c r="J118" s="388">
        <f t="shared" ref="J118" si="151">SUM(H118:I118)</f>
        <v>0</v>
      </c>
      <c r="K118" s="389"/>
    </row>
    <row r="119" spans="1:11" s="261" customFormat="1" ht="14.25">
      <c r="A119" s="360">
        <v>43655</v>
      </c>
      <c r="B119" s="361" t="s">
        <v>36</v>
      </c>
      <c r="C119" s="362">
        <v>5000</v>
      </c>
      <c r="D119" s="362" t="s">
        <v>15</v>
      </c>
      <c r="E119" s="363">
        <v>402</v>
      </c>
      <c r="F119" s="363">
        <v>404</v>
      </c>
      <c r="G119" s="363">
        <v>406</v>
      </c>
      <c r="H119" s="364">
        <f t="shared" ref="H119:H121" si="152">SUM(F119-E119)*C119</f>
        <v>10000</v>
      </c>
      <c r="I119" s="379">
        <f>SUM(G119-F119)*C119</f>
        <v>10000</v>
      </c>
      <c r="J119" s="388">
        <f t="shared" ref="J119" si="153">SUM(H119:I119)</f>
        <v>20000</v>
      </c>
      <c r="K119" s="389"/>
    </row>
    <row r="120" spans="1:11" s="261" customFormat="1" ht="14.25">
      <c r="A120" s="360">
        <v>43654</v>
      </c>
      <c r="B120" s="361" t="s">
        <v>325</v>
      </c>
      <c r="C120" s="362">
        <v>3200</v>
      </c>
      <c r="D120" s="362" t="s">
        <v>13</v>
      </c>
      <c r="E120" s="363">
        <v>286</v>
      </c>
      <c r="F120" s="363">
        <v>283</v>
      </c>
      <c r="G120" s="363">
        <v>279</v>
      </c>
      <c r="H120" s="364">
        <f>SUM(E120-F120)*C120</f>
        <v>9600</v>
      </c>
      <c r="I120" s="379">
        <f>SUM(F120-G120)*C120</f>
        <v>12800</v>
      </c>
      <c r="J120" s="388">
        <f t="shared" ref="J120" si="154">SUM(H120:I120)</f>
        <v>22400</v>
      </c>
      <c r="K120" s="389"/>
    </row>
    <row r="121" spans="1:11" s="261" customFormat="1" ht="14.25">
      <c r="A121" s="360">
        <v>43650</v>
      </c>
      <c r="B121" s="361" t="s">
        <v>62</v>
      </c>
      <c r="C121" s="362">
        <v>1200</v>
      </c>
      <c r="D121" s="362" t="s">
        <v>15</v>
      </c>
      <c r="E121" s="363">
        <v>1600</v>
      </c>
      <c r="F121" s="363">
        <v>1608</v>
      </c>
      <c r="G121" s="363">
        <v>1618</v>
      </c>
      <c r="H121" s="364">
        <f t="shared" si="152"/>
        <v>9600</v>
      </c>
      <c r="I121" s="379">
        <f>SUM(G121-F121)*C121</f>
        <v>12000</v>
      </c>
      <c r="J121" s="388">
        <f t="shared" ref="J121" si="155">SUM(H121:I121)</f>
        <v>21600</v>
      </c>
      <c r="K121" s="389"/>
    </row>
    <row r="122" spans="1:11" s="261" customFormat="1" ht="14.25">
      <c r="A122" s="360">
        <v>43649</v>
      </c>
      <c r="B122" s="361" t="s">
        <v>97</v>
      </c>
      <c r="C122" s="362">
        <v>1600</v>
      </c>
      <c r="D122" s="362" t="s">
        <v>15</v>
      </c>
      <c r="E122" s="363">
        <v>754</v>
      </c>
      <c r="F122" s="363">
        <v>762</v>
      </c>
      <c r="G122" s="363">
        <v>0</v>
      </c>
      <c r="H122" s="364">
        <f t="shared" ref="H122" si="156">SUM(F122-E122)*C122</f>
        <v>12800</v>
      </c>
      <c r="I122" s="379">
        <v>0</v>
      </c>
      <c r="J122" s="388">
        <f t="shared" ref="J122" si="157">SUM(H122:I122)</f>
        <v>12800</v>
      </c>
      <c r="K122" s="389"/>
    </row>
    <row r="123" spans="1:11" s="261" customFormat="1" ht="14.25">
      <c r="A123" s="360">
        <v>43648</v>
      </c>
      <c r="B123" s="361" t="s">
        <v>105</v>
      </c>
      <c r="C123" s="362">
        <v>28000</v>
      </c>
      <c r="D123" s="362" t="s">
        <v>15</v>
      </c>
      <c r="E123" s="363">
        <v>30.2</v>
      </c>
      <c r="F123" s="363">
        <v>29.8</v>
      </c>
      <c r="G123" s="363">
        <v>0</v>
      </c>
      <c r="H123" s="364">
        <f t="shared" ref="H123" si="158">SUM(F123-E123)*C123</f>
        <v>-11199.99999999996</v>
      </c>
      <c r="I123" s="379">
        <v>0</v>
      </c>
      <c r="J123" s="388">
        <f t="shared" ref="J123" si="159">SUM(H123:I123)</f>
        <v>-11199.99999999996</v>
      </c>
      <c r="K123" s="389"/>
    </row>
    <row r="124" spans="1:11" s="261" customFormat="1" ht="14.25">
      <c r="A124" s="360">
        <v>43647</v>
      </c>
      <c r="B124" s="361" t="s">
        <v>80</v>
      </c>
      <c r="C124" s="362">
        <v>6000</v>
      </c>
      <c r="D124" s="362" t="s">
        <v>15</v>
      </c>
      <c r="E124" s="363">
        <v>200.2</v>
      </c>
      <c r="F124" s="363">
        <v>198.5</v>
      </c>
      <c r="G124" s="363">
        <v>0</v>
      </c>
      <c r="H124" s="364">
        <f t="shared" ref="H124" si="160">SUM(F124-E124)*C124</f>
        <v>-10199.999999999931</v>
      </c>
      <c r="I124" s="379">
        <v>0</v>
      </c>
      <c r="J124" s="388">
        <f t="shared" ref="J124" si="161">SUM(H124:I124)</f>
        <v>-10199.999999999931</v>
      </c>
      <c r="K124" s="389"/>
    </row>
    <row r="125" spans="1:11" s="261" customFormat="1" ht="14.25">
      <c r="A125" s="360">
        <v>43647</v>
      </c>
      <c r="B125" s="361" t="s">
        <v>24</v>
      </c>
      <c r="C125" s="362">
        <v>2200</v>
      </c>
      <c r="D125" s="362" t="s">
        <v>15</v>
      </c>
      <c r="E125" s="363">
        <v>436</v>
      </c>
      <c r="F125" s="363">
        <v>440</v>
      </c>
      <c r="G125" s="363">
        <v>0</v>
      </c>
      <c r="H125" s="364">
        <f t="shared" ref="H125" si="162">SUM(F125-E125)*C125</f>
        <v>8800</v>
      </c>
      <c r="I125" s="379">
        <v>0</v>
      </c>
      <c r="J125" s="388">
        <f t="shared" ref="J125" si="163">SUM(H125:I125)</f>
        <v>8800</v>
      </c>
      <c r="K125" s="389"/>
    </row>
    <row r="126" spans="1:11" s="261" customFormat="1" ht="14.25">
      <c r="A126" s="389"/>
      <c r="B126" s="389"/>
      <c r="C126" s="389"/>
      <c r="D126" s="389"/>
      <c r="E126" s="389"/>
      <c r="F126" s="389"/>
      <c r="G126" s="389"/>
      <c r="H126" s="389"/>
      <c r="I126" s="389"/>
      <c r="J126" s="389"/>
      <c r="K126" s="389"/>
    </row>
    <row r="127" spans="1:11" s="261" customFormat="1" ht="14.25">
      <c r="A127" s="390"/>
      <c r="B127" s="390"/>
      <c r="C127" s="390"/>
      <c r="D127" s="390"/>
      <c r="E127" s="390"/>
      <c r="F127" s="390"/>
      <c r="G127" s="419" t="s">
        <v>282</v>
      </c>
      <c r="H127" s="391">
        <f>SUM(H71:H125)</f>
        <v>221059.99999999974</v>
      </c>
      <c r="I127" s="419" t="s">
        <v>328</v>
      </c>
      <c r="J127" s="391">
        <f>SUM(J71:J125)</f>
        <v>392559.99999999948</v>
      </c>
      <c r="K127" s="389"/>
    </row>
    <row r="128" spans="1:11" s="261" customFormat="1" ht="14.25">
      <c r="A128" s="392">
        <v>43617</v>
      </c>
      <c r="B128" s="389"/>
      <c r="C128" s="389"/>
      <c r="D128" s="389"/>
      <c r="E128" s="389"/>
      <c r="F128" s="389"/>
      <c r="G128" s="389"/>
      <c r="H128" s="389"/>
      <c r="I128" s="389"/>
      <c r="J128" s="389"/>
      <c r="K128" s="389"/>
    </row>
    <row r="129" spans="1:11" s="261" customFormat="1" ht="14.25">
      <c r="A129" s="393" t="s">
        <v>303</v>
      </c>
      <c r="B129" s="394" t="s">
        <v>304</v>
      </c>
      <c r="C129" s="380" t="s">
        <v>305</v>
      </c>
      <c r="D129" s="395" t="s">
        <v>306</v>
      </c>
      <c r="E129" s="395" t="s">
        <v>307</v>
      </c>
      <c r="F129" s="380" t="s">
        <v>296</v>
      </c>
      <c r="G129" s="389"/>
      <c r="H129" s="389"/>
      <c r="I129" s="389"/>
      <c r="J129" s="389"/>
      <c r="K129" s="389"/>
    </row>
    <row r="130" spans="1:11" s="261" customFormat="1" ht="14.25">
      <c r="A130" s="396" t="s">
        <v>324</v>
      </c>
      <c r="B130" s="382">
        <v>3</v>
      </c>
      <c r="C130" s="383">
        <f>SUM(A130-B130)</f>
        <v>25</v>
      </c>
      <c r="D130" s="397">
        <v>5</v>
      </c>
      <c r="E130" s="383">
        <f>SUM(C130-D130)</f>
        <v>20</v>
      </c>
      <c r="F130" s="383">
        <f>E130*100/C130</f>
        <v>80</v>
      </c>
      <c r="G130" s="389"/>
      <c r="H130" s="389"/>
      <c r="I130" s="389"/>
      <c r="J130" s="389"/>
      <c r="K130" s="389"/>
    </row>
    <row r="131" spans="1:11" s="261" customFormat="1" ht="14.25">
      <c r="A131" s="389"/>
      <c r="B131" s="389"/>
      <c r="C131" s="389"/>
      <c r="D131" s="389"/>
      <c r="E131" s="389"/>
      <c r="F131" s="389"/>
      <c r="G131" s="389"/>
      <c r="H131" s="389"/>
      <c r="I131" s="389"/>
      <c r="J131" s="389"/>
      <c r="K131" s="389"/>
    </row>
    <row r="132" spans="1:11" s="261" customFormat="1" ht="14.25">
      <c r="A132" s="398"/>
      <c r="B132" s="399"/>
      <c r="C132" s="399"/>
      <c r="D132" s="400"/>
      <c r="E132" s="400"/>
      <c r="F132" s="401">
        <v>43617</v>
      </c>
      <c r="G132" s="399"/>
      <c r="H132" s="399"/>
      <c r="I132" s="402"/>
      <c r="J132" s="402"/>
      <c r="K132" s="389"/>
    </row>
    <row r="133" spans="1:11" s="261" customFormat="1" ht="14.25">
      <c r="A133" s="389"/>
      <c r="B133" s="389"/>
      <c r="C133" s="389"/>
      <c r="D133" s="389"/>
      <c r="E133" s="389"/>
      <c r="F133" s="389"/>
      <c r="G133" s="389"/>
      <c r="H133" s="389"/>
      <c r="I133" s="389"/>
      <c r="J133" s="389"/>
      <c r="K133" s="389"/>
    </row>
    <row r="134" spans="1:11" s="261" customFormat="1" ht="14.25">
      <c r="A134" s="360">
        <v>43644</v>
      </c>
      <c r="B134" s="361" t="s">
        <v>133</v>
      </c>
      <c r="C134" s="362">
        <v>9000</v>
      </c>
      <c r="D134" s="362" t="s">
        <v>15</v>
      </c>
      <c r="E134" s="363">
        <v>125.3</v>
      </c>
      <c r="F134" s="363">
        <v>126.3</v>
      </c>
      <c r="G134" s="363">
        <v>0</v>
      </c>
      <c r="H134" s="364">
        <f t="shared" ref="H134" si="164">SUM(F134-E134)*C134</f>
        <v>9000</v>
      </c>
      <c r="I134" s="379">
        <v>0</v>
      </c>
      <c r="J134" s="388">
        <f t="shared" ref="J134" si="165">SUM(H134:I134)</f>
        <v>9000</v>
      </c>
      <c r="K134" s="389"/>
    </row>
    <row r="135" spans="1:11" s="261" customFormat="1" ht="14.25">
      <c r="A135" s="360">
        <v>43643</v>
      </c>
      <c r="B135" s="361" t="s">
        <v>323</v>
      </c>
      <c r="C135" s="362">
        <v>12000</v>
      </c>
      <c r="D135" s="362" t="s">
        <v>15</v>
      </c>
      <c r="E135" s="363">
        <v>143</v>
      </c>
      <c r="F135" s="363">
        <v>143.69999999999999</v>
      </c>
      <c r="G135" s="363">
        <v>144.5</v>
      </c>
      <c r="H135" s="364">
        <f t="shared" ref="H135" si="166">SUM(F135-E135)*C135</f>
        <v>8399.9999999998636</v>
      </c>
      <c r="I135" s="379">
        <f>SUM(G135-F135)*C135</f>
        <v>9600.0000000001364</v>
      </c>
      <c r="J135" s="388">
        <f t="shared" ref="J135" si="167">SUM(H135:I135)</f>
        <v>18000</v>
      </c>
      <c r="K135" s="389"/>
    </row>
    <row r="136" spans="1:11" s="261" customFormat="1" ht="14.25">
      <c r="A136" s="360">
        <v>43642</v>
      </c>
      <c r="B136" s="361" t="s">
        <v>60</v>
      </c>
      <c r="C136" s="362">
        <v>500</v>
      </c>
      <c r="D136" s="362" t="s">
        <v>15</v>
      </c>
      <c r="E136" s="363">
        <v>2450</v>
      </c>
      <c r="F136" s="363">
        <v>2465</v>
      </c>
      <c r="G136" s="363">
        <v>0</v>
      </c>
      <c r="H136" s="364">
        <f t="shared" ref="H136" si="168">SUM(F136-E136)*C136</f>
        <v>7500</v>
      </c>
      <c r="I136" s="379">
        <v>0</v>
      </c>
      <c r="J136" s="388">
        <f t="shared" ref="J136" si="169">SUM(H136:I136)</f>
        <v>7500</v>
      </c>
      <c r="K136" s="389"/>
    </row>
    <row r="137" spans="1:11" s="261" customFormat="1" ht="14.25">
      <c r="A137" s="360">
        <v>43642</v>
      </c>
      <c r="B137" s="361" t="s">
        <v>279</v>
      </c>
      <c r="C137" s="362">
        <v>16000</v>
      </c>
      <c r="D137" s="362" t="s">
        <v>15</v>
      </c>
      <c r="E137" s="363">
        <v>62.4</v>
      </c>
      <c r="F137" s="363">
        <v>62.4</v>
      </c>
      <c r="G137" s="363">
        <v>0</v>
      </c>
      <c r="H137" s="364">
        <f t="shared" ref="H137" si="170">SUM(F137-E137)*C137</f>
        <v>0</v>
      </c>
      <c r="I137" s="379">
        <v>0</v>
      </c>
      <c r="J137" s="388">
        <f t="shared" ref="J137" si="171">SUM(H137:I137)</f>
        <v>0</v>
      </c>
      <c r="K137" s="389"/>
    </row>
    <row r="138" spans="1:11" s="261" customFormat="1" ht="14.25">
      <c r="A138" s="360">
        <v>43642</v>
      </c>
      <c r="B138" s="361" t="s">
        <v>104</v>
      </c>
      <c r="C138" s="362">
        <v>8000</v>
      </c>
      <c r="D138" s="362" t="s">
        <v>15</v>
      </c>
      <c r="E138" s="363">
        <v>47.4</v>
      </c>
      <c r="F138" s="363">
        <v>46</v>
      </c>
      <c r="G138" s="363">
        <v>0</v>
      </c>
      <c r="H138" s="364">
        <f t="shared" ref="H138:H139" si="172">SUM(F138-E138)*C138</f>
        <v>-11199.999999999989</v>
      </c>
      <c r="I138" s="379">
        <v>0</v>
      </c>
      <c r="J138" s="388">
        <f t="shared" ref="J138:J139" si="173">SUM(H138:I138)</f>
        <v>-11199.999999999989</v>
      </c>
      <c r="K138" s="389"/>
    </row>
    <row r="139" spans="1:11" s="261" customFormat="1" ht="14.25">
      <c r="A139" s="360">
        <v>43641</v>
      </c>
      <c r="B139" s="361" t="s">
        <v>145</v>
      </c>
      <c r="C139" s="362">
        <v>9000</v>
      </c>
      <c r="D139" s="362" t="s">
        <v>15</v>
      </c>
      <c r="E139" s="363">
        <v>97.4</v>
      </c>
      <c r="F139" s="363">
        <v>98.3</v>
      </c>
      <c r="G139" s="363">
        <v>99.5</v>
      </c>
      <c r="H139" s="364">
        <f t="shared" si="172"/>
        <v>8099.9999999999236</v>
      </c>
      <c r="I139" s="379">
        <f>SUM(G139-F139)*C139</f>
        <v>10800.000000000025</v>
      </c>
      <c r="J139" s="388">
        <f t="shared" si="173"/>
        <v>18899.999999999949</v>
      </c>
      <c r="K139" s="389"/>
    </row>
    <row r="140" spans="1:11" s="261" customFormat="1" ht="14.25">
      <c r="A140" s="360">
        <v>43640</v>
      </c>
      <c r="B140" s="361" t="s">
        <v>80</v>
      </c>
      <c r="C140" s="362">
        <v>6000</v>
      </c>
      <c r="D140" s="362" t="s">
        <v>15</v>
      </c>
      <c r="E140" s="363">
        <v>199</v>
      </c>
      <c r="F140" s="363">
        <v>199</v>
      </c>
      <c r="G140" s="363">
        <v>0</v>
      </c>
      <c r="H140" s="364">
        <f t="shared" ref="H140" si="174">SUM(F140-E140)*C140</f>
        <v>0</v>
      </c>
      <c r="I140" s="379">
        <v>0</v>
      </c>
      <c r="J140" s="388">
        <f t="shared" ref="J140" si="175">SUM(H140:I140)</f>
        <v>0</v>
      </c>
      <c r="K140" s="389"/>
    </row>
    <row r="141" spans="1:11" s="261" customFormat="1" ht="14.25">
      <c r="A141" s="360">
        <v>43640</v>
      </c>
      <c r="B141" s="361" t="s">
        <v>280</v>
      </c>
      <c r="C141" s="362">
        <v>1200</v>
      </c>
      <c r="D141" s="362" t="s">
        <v>15</v>
      </c>
      <c r="E141" s="363">
        <v>1110</v>
      </c>
      <c r="F141" s="363">
        <v>1116.5</v>
      </c>
      <c r="G141" s="363">
        <v>0</v>
      </c>
      <c r="H141" s="364">
        <f t="shared" ref="H141" si="176">SUM(F141-E141)*C141</f>
        <v>7800</v>
      </c>
      <c r="I141" s="379">
        <v>0</v>
      </c>
      <c r="J141" s="388">
        <f t="shared" ref="J141" si="177">SUM(H141:I141)</f>
        <v>7800</v>
      </c>
      <c r="K141" s="389"/>
    </row>
    <row r="142" spans="1:11" s="261" customFormat="1" ht="14.25">
      <c r="A142" s="360">
        <v>43636</v>
      </c>
      <c r="B142" s="361" t="s">
        <v>30</v>
      </c>
      <c r="C142" s="362">
        <v>2000</v>
      </c>
      <c r="D142" s="362" t="s">
        <v>15</v>
      </c>
      <c r="E142" s="363">
        <v>618</v>
      </c>
      <c r="F142" s="363">
        <v>622</v>
      </c>
      <c r="G142" s="363">
        <v>626</v>
      </c>
      <c r="H142" s="364">
        <f t="shared" ref="H142" si="178">SUM(F142-E142)*C142</f>
        <v>8000</v>
      </c>
      <c r="I142" s="379">
        <f>SUM(G142-F142)*C142</f>
        <v>8000</v>
      </c>
      <c r="J142" s="388">
        <f t="shared" ref="J142" si="179">SUM(H142:I142)</f>
        <v>16000</v>
      </c>
      <c r="K142" s="389"/>
    </row>
    <row r="143" spans="1:11" s="261" customFormat="1" ht="14.25">
      <c r="A143" s="360">
        <v>43636</v>
      </c>
      <c r="B143" s="361" t="s">
        <v>279</v>
      </c>
      <c r="C143" s="362">
        <v>16000</v>
      </c>
      <c r="D143" s="362" t="s">
        <v>15</v>
      </c>
      <c r="E143" s="363">
        <v>57.85</v>
      </c>
      <c r="F143" s="363">
        <v>58.5</v>
      </c>
      <c r="G143" s="363">
        <v>58.9</v>
      </c>
      <c r="H143" s="364">
        <f t="shared" ref="H143" si="180">SUM(F143-E143)*C143</f>
        <v>10399.999999999978</v>
      </c>
      <c r="I143" s="379">
        <f>SUM(G143-F143)*C143</f>
        <v>6399.9999999999773</v>
      </c>
      <c r="J143" s="388">
        <f t="shared" ref="J143" si="181">SUM(H143:I143)</f>
        <v>16799.999999999956</v>
      </c>
      <c r="K143" s="389"/>
    </row>
    <row r="144" spans="1:11" s="261" customFormat="1" ht="14.25">
      <c r="A144" s="360">
        <v>43635</v>
      </c>
      <c r="B144" s="361" t="s">
        <v>276</v>
      </c>
      <c r="C144" s="362">
        <v>16000</v>
      </c>
      <c r="D144" s="362" t="s">
        <v>15</v>
      </c>
      <c r="E144" s="363">
        <v>101.25</v>
      </c>
      <c r="F144" s="363">
        <v>101.75</v>
      </c>
      <c r="G144" s="363">
        <v>102.5</v>
      </c>
      <c r="H144" s="364">
        <f t="shared" ref="H144" si="182">SUM(F144-E144)*C144</f>
        <v>8000</v>
      </c>
      <c r="I144" s="379">
        <f>SUM(G144-F144)*C144</f>
        <v>12000</v>
      </c>
      <c r="J144" s="388">
        <f t="shared" ref="J144" si="183">SUM(H144:I144)</f>
        <v>20000</v>
      </c>
      <c r="K144" s="389"/>
    </row>
    <row r="145" spans="1:11" s="261" customFormat="1" ht="14.25">
      <c r="A145" s="360">
        <v>43634</v>
      </c>
      <c r="B145" s="361" t="s">
        <v>38</v>
      </c>
      <c r="C145" s="362">
        <v>12000</v>
      </c>
      <c r="D145" s="362" t="s">
        <v>15</v>
      </c>
      <c r="E145" s="363">
        <v>93.5</v>
      </c>
      <c r="F145" s="363">
        <v>94.1</v>
      </c>
      <c r="G145" s="363">
        <v>9</v>
      </c>
      <c r="H145" s="364">
        <f t="shared" ref="H145" si="184">SUM(F145-E145)*C145</f>
        <v>7199.9999999999318</v>
      </c>
      <c r="I145" s="379">
        <v>0</v>
      </c>
      <c r="J145" s="388">
        <f t="shared" ref="J145" si="185">SUM(H145:I145)</f>
        <v>7199.9999999999318</v>
      </c>
      <c r="K145" s="389"/>
    </row>
    <row r="146" spans="1:11" s="261" customFormat="1" ht="14.25">
      <c r="A146" s="360">
        <v>43633</v>
      </c>
      <c r="B146" s="361" t="s">
        <v>276</v>
      </c>
      <c r="C146" s="362">
        <v>16000</v>
      </c>
      <c r="D146" s="362" t="s">
        <v>15</v>
      </c>
      <c r="E146" s="363">
        <v>99.75</v>
      </c>
      <c r="F146" s="363">
        <v>100.5</v>
      </c>
      <c r="G146" s="363">
        <v>0</v>
      </c>
      <c r="H146" s="364">
        <f t="shared" ref="H146" si="186">SUM(F146-E146)*C146</f>
        <v>12000</v>
      </c>
      <c r="I146" s="379">
        <v>0</v>
      </c>
      <c r="J146" s="388">
        <f t="shared" ref="J146" si="187">SUM(H146:I146)</f>
        <v>12000</v>
      </c>
      <c r="K146" s="389"/>
    </row>
    <row r="147" spans="1:11" s="261" customFormat="1" ht="14.25">
      <c r="A147" s="360">
        <v>43630</v>
      </c>
      <c r="B147" s="361" t="s">
        <v>301</v>
      </c>
      <c r="C147" s="362">
        <v>1400</v>
      </c>
      <c r="D147" s="362" t="s">
        <v>15</v>
      </c>
      <c r="E147" s="363">
        <v>1365</v>
      </c>
      <c r="F147" s="363">
        <v>1372</v>
      </c>
      <c r="G147" s="363">
        <v>1380</v>
      </c>
      <c r="H147" s="364">
        <f t="shared" ref="H147" si="188">SUM(F147-E147)*C147</f>
        <v>9800</v>
      </c>
      <c r="I147" s="379">
        <f>SUM(G147-F147)*C147</f>
        <v>11200</v>
      </c>
      <c r="J147" s="388">
        <f t="shared" ref="J147" si="189">SUM(H147:I147)</f>
        <v>21000</v>
      </c>
      <c r="K147" s="389"/>
    </row>
    <row r="148" spans="1:11" s="261" customFormat="1" ht="14.25">
      <c r="A148" s="360">
        <v>43629</v>
      </c>
      <c r="B148" s="361" t="s">
        <v>45</v>
      </c>
      <c r="C148" s="362">
        <v>56000</v>
      </c>
      <c r="D148" s="362" t="s">
        <v>15</v>
      </c>
      <c r="E148" s="363">
        <v>125.5</v>
      </c>
      <c r="F148" s="363">
        <v>125.5</v>
      </c>
      <c r="G148" s="363">
        <v>0</v>
      </c>
      <c r="H148" s="364">
        <f t="shared" ref="H148:H149" si="190">SUM(F148-E148)*C148</f>
        <v>0</v>
      </c>
      <c r="I148" s="379">
        <v>0</v>
      </c>
      <c r="J148" s="388">
        <f t="shared" ref="J148:J149" si="191">SUM(H148:I148)</f>
        <v>0</v>
      </c>
      <c r="K148" s="389"/>
    </row>
    <row r="149" spans="1:11" s="261" customFormat="1" ht="14.25">
      <c r="A149" s="360">
        <v>43628</v>
      </c>
      <c r="B149" s="361" t="s">
        <v>276</v>
      </c>
      <c r="C149" s="362">
        <v>16000</v>
      </c>
      <c r="D149" s="362" t="s">
        <v>15</v>
      </c>
      <c r="E149" s="363">
        <v>79</v>
      </c>
      <c r="F149" s="363">
        <v>79.5</v>
      </c>
      <c r="G149" s="363">
        <v>0</v>
      </c>
      <c r="H149" s="364">
        <f t="shared" si="190"/>
        <v>8000</v>
      </c>
      <c r="I149" s="379">
        <v>0</v>
      </c>
      <c r="J149" s="388">
        <f t="shared" si="191"/>
        <v>8000</v>
      </c>
      <c r="K149" s="389"/>
    </row>
    <row r="150" spans="1:11" s="261" customFormat="1" ht="14.25">
      <c r="A150" s="360">
        <v>43628</v>
      </c>
      <c r="B150" s="361" t="s">
        <v>320</v>
      </c>
      <c r="C150" s="362">
        <v>15000</v>
      </c>
      <c r="D150" s="362" t="s">
        <v>15</v>
      </c>
      <c r="E150" s="363">
        <v>70.8</v>
      </c>
      <c r="F150" s="363">
        <v>70</v>
      </c>
      <c r="G150" s="363">
        <v>0</v>
      </c>
      <c r="H150" s="364">
        <f t="shared" ref="H150" si="192">SUM(F150-E150)*C150</f>
        <v>-11999.999999999958</v>
      </c>
      <c r="I150" s="379">
        <v>0</v>
      </c>
      <c r="J150" s="388">
        <f t="shared" ref="J150" si="193">SUM(H150:I150)</f>
        <v>-11999.999999999958</v>
      </c>
      <c r="K150" s="389"/>
    </row>
    <row r="151" spans="1:11" s="261" customFormat="1" ht="14.25">
      <c r="A151" s="360">
        <v>43627</v>
      </c>
      <c r="B151" s="361" t="s">
        <v>319</v>
      </c>
      <c r="C151" s="362">
        <v>800</v>
      </c>
      <c r="D151" s="362" t="s">
        <v>15</v>
      </c>
      <c r="E151" s="363">
        <v>1308</v>
      </c>
      <c r="F151" s="363">
        <v>1298</v>
      </c>
      <c r="G151" s="363">
        <v>0</v>
      </c>
      <c r="H151" s="364">
        <f t="shared" ref="H151" si="194">SUM(F151-E151)*C151</f>
        <v>-8000</v>
      </c>
      <c r="I151" s="379">
        <v>0</v>
      </c>
      <c r="J151" s="388">
        <f t="shared" ref="J151" si="195">SUM(H151:I151)</f>
        <v>-8000</v>
      </c>
      <c r="K151" s="389"/>
    </row>
    <row r="152" spans="1:11" s="261" customFormat="1" ht="14.25">
      <c r="A152" s="360">
        <v>43626</v>
      </c>
      <c r="B152" s="361" t="s">
        <v>45</v>
      </c>
      <c r="C152" s="362">
        <v>5600</v>
      </c>
      <c r="D152" s="362" t="s">
        <v>15</v>
      </c>
      <c r="E152" s="363">
        <v>120.1</v>
      </c>
      <c r="F152" s="363">
        <v>120.9</v>
      </c>
      <c r="G152" s="363">
        <v>0</v>
      </c>
      <c r="H152" s="364">
        <f t="shared" ref="H152:H153" si="196">SUM(F152-E152)*C152</f>
        <v>4480.0000000000637</v>
      </c>
      <c r="I152" s="379">
        <v>0</v>
      </c>
      <c r="J152" s="388">
        <f t="shared" ref="J152:J153" si="197">SUM(H152:I152)</f>
        <v>4480.0000000000637</v>
      </c>
      <c r="K152" s="389"/>
    </row>
    <row r="153" spans="1:11" s="261" customFormat="1" ht="14.25">
      <c r="A153" s="360">
        <v>43626</v>
      </c>
      <c r="B153" s="361" t="s">
        <v>318</v>
      </c>
      <c r="C153" s="362">
        <v>1200</v>
      </c>
      <c r="D153" s="362" t="s">
        <v>15</v>
      </c>
      <c r="E153" s="363">
        <v>1014</v>
      </c>
      <c r="F153" s="363">
        <v>1021</v>
      </c>
      <c r="G153" s="363">
        <v>0</v>
      </c>
      <c r="H153" s="364">
        <f t="shared" si="196"/>
        <v>8400</v>
      </c>
      <c r="I153" s="379">
        <v>0</v>
      </c>
      <c r="J153" s="388">
        <f t="shared" si="197"/>
        <v>8400</v>
      </c>
      <c r="K153" s="389"/>
    </row>
    <row r="154" spans="1:11" s="261" customFormat="1" ht="14.25">
      <c r="A154" s="360">
        <v>43626</v>
      </c>
      <c r="B154" s="361" t="s">
        <v>57</v>
      </c>
      <c r="C154" s="362">
        <v>12000</v>
      </c>
      <c r="D154" s="362" t="s">
        <v>15</v>
      </c>
      <c r="E154" s="363">
        <v>139</v>
      </c>
      <c r="F154" s="363">
        <v>139</v>
      </c>
      <c r="G154" s="363">
        <v>0</v>
      </c>
      <c r="H154" s="364">
        <f t="shared" ref="H154" si="198">SUM(F154-E154)*C154</f>
        <v>0</v>
      </c>
      <c r="I154" s="379">
        <v>0</v>
      </c>
      <c r="J154" s="388">
        <f t="shared" ref="J154" si="199">SUM(H154:I154)</f>
        <v>0</v>
      </c>
      <c r="K154" s="389"/>
    </row>
    <row r="155" spans="1:11" s="261" customFormat="1" ht="14.25">
      <c r="A155" s="360">
        <v>43623</v>
      </c>
      <c r="B155" s="361" t="s">
        <v>218</v>
      </c>
      <c r="C155" s="362">
        <v>7000</v>
      </c>
      <c r="D155" s="362" t="s">
        <v>15</v>
      </c>
      <c r="E155" s="363">
        <v>289</v>
      </c>
      <c r="F155" s="363">
        <v>290.5</v>
      </c>
      <c r="G155" s="363">
        <v>0</v>
      </c>
      <c r="H155" s="364">
        <f t="shared" ref="H155" si="200">SUM(F155-E155)*C155</f>
        <v>10500</v>
      </c>
      <c r="I155" s="379">
        <v>0</v>
      </c>
      <c r="J155" s="388">
        <f t="shared" ref="J155" si="201">SUM(H155:I155)</f>
        <v>10500</v>
      </c>
      <c r="K155" s="389"/>
    </row>
    <row r="156" spans="1:11" s="261" customFormat="1" ht="14.25">
      <c r="A156" s="360">
        <v>43622</v>
      </c>
      <c r="B156" s="361" t="s">
        <v>57</v>
      </c>
      <c r="C156" s="362">
        <v>12000</v>
      </c>
      <c r="D156" s="362" t="s">
        <v>15</v>
      </c>
      <c r="E156" s="363">
        <v>141</v>
      </c>
      <c r="F156" s="363">
        <v>142</v>
      </c>
      <c r="G156" s="363">
        <v>142.65</v>
      </c>
      <c r="H156" s="364">
        <f t="shared" ref="H156" si="202">SUM(F156-E156)*C156</f>
        <v>12000</v>
      </c>
      <c r="I156" s="379">
        <f>SUM(G156-F156)*C156</f>
        <v>7800.0000000000682</v>
      </c>
      <c r="J156" s="388">
        <f t="shared" ref="J156" si="203">SUM(H156:I156)</f>
        <v>19800.000000000069</v>
      </c>
      <c r="K156" s="389"/>
    </row>
    <row r="157" spans="1:11" s="261" customFormat="1" ht="14.25">
      <c r="A157" s="360">
        <v>43620</v>
      </c>
      <c r="B157" s="361" t="s">
        <v>102</v>
      </c>
      <c r="C157" s="362">
        <v>8000</v>
      </c>
      <c r="D157" s="362" t="s">
        <v>15</v>
      </c>
      <c r="E157" s="363">
        <v>143</v>
      </c>
      <c r="F157" s="363">
        <v>141.75</v>
      </c>
      <c r="G157" s="363">
        <v>0</v>
      </c>
      <c r="H157" s="364">
        <f t="shared" ref="H157" si="204">SUM(F157-E157)*C157</f>
        <v>-10000</v>
      </c>
      <c r="I157" s="379">
        <v>0</v>
      </c>
      <c r="J157" s="388">
        <f t="shared" ref="J157" si="205">SUM(H157:I157)</f>
        <v>-10000</v>
      </c>
      <c r="K157" s="389"/>
    </row>
    <row r="158" spans="1:11" s="261" customFormat="1" ht="14.25">
      <c r="A158" s="360">
        <v>43620</v>
      </c>
      <c r="B158" s="361" t="s">
        <v>297</v>
      </c>
      <c r="C158" s="362">
        <v>7000</v>
      </c>
      <c r="D158" s="362" t="s">
        <v>15</v>
      </c>
      <c r="E158" s="363">
        <v>289.5</v>
      </c>
      <c r="F158" s="363">
        <v>287.75</v>
      </c>
      <c r="G158" s="363">
        <v>0</v>
      </c>
      <c r="H158" s="364">
        <f t="shared" ref="H158" si="206">SUM(F158-E158)*C158</f>
        <v>-12250</v>
      </c>
      <c r="I158" s="379">
        <v>0</v>
      </c>
      <c r="J158" s="388">
        <f t="shared" ref="J158" si="207">SUM(H158:I158)</f>
        <v>-12250</v>
      </c>
      <c r="K158" s="389"/>
    </row>
    <row r="159" spans="1:11" s="261" customFormat="1" ht="14.25">
      <c r="A159" s="360">
        <v>43619</v>
      </c>
      <c r="B159" s="361" t="s">
        <v>288</v>
      </c>
      <c r="C159" s="362">
        <v>12000</v>
      </c>
      <c r="D159" s="362" t="s">
        <v>15</v>
      </c>
      <c r="E159" s="363">
        <v>146.15</v>
      </c>
      <c r="F159" s="363">
        <v>145.69999999999999</v>
      </c>
      <c r="G159" s="363">
        <v>0</v>
      </c>
      <c r="H159" s="364">
        <f t="shared" ref="H159" si="208">SUM(F159-E159)*C159</f>
        <v>-5400.0000000002046</v>
      </c>
      <c r="I159" s="379">
        <v>0</v>
      </c>
      <c r="J159" s="388">
        <f t="shared" ref="J159" si="209">SUM(H159:I159)</f>
        <v>-5400.0000000002046</v>
      </c>
      <c r="K159" s="389"/>
    </row>
    <row r="160" spans="1:11" s="261" customFormat="1" ht="14.25">
      <c r="A160" s="360">
        <v>43619</v>
      </c>
      <c r="B160" s="361" t="s">
        <v>246</v>
      </c>
      <c r="C160" s="362">
        <v>7000</v>
      </c>
      <c r="D160" s="362" t="s">
        <v>15</v>
      </c>
      <c r="E160" s="363">
        <v>170</v>
      </c>
      <c r="F160" s="363">
        <v>170.5</v>
      </c>
      <c r="G160" s="363">
        <v>0</v>
      </c>
      <c r="H160" s="364">
        <f t="shared" ref="H160:H161" si="210">SUM(F160-E160)*C160</f>
        <v>3500</v>
      </c>
      <c r="I160" s="379">
        <v>0</v>
      </c>
      <c r="J160" s="388">
        <f t="shared" ref="J160:J161" si="211">SUM(H160:I160)</f>
        <v>3500</v>
      </c>
      <c r="K160" s="389"/>
    </row>
    <row r="161" spans="1:11" s="261" customFormat="1" ht="14.25">
      <c r="A161" s="360">
        <v>43619</v>
      </c>
      <c r="B161" s="361" t="s">
        <v>288</v>
      </c>
      <c r="C161" s="362">
        <v>12000</v>
      </c>
      <c r="D161" s="362" t="s">
        <v>15</v>
      </c>
      <c r="E161" s="363">
        <v>146.5</v>
      </c>
      <c r="F161" s="363">
        <v>147.4</v>
      </c>
      <c r="G161" s="363">
        <v>148</v>
      </c>
      <c r="H161" s="364">
        <f t="shared" si="210"/>
        <v>10800.000000000069</v>
      </c>
      <c r="I161" s="379">
        <f>SUM(G161-F161)*C161</f>
        <v>7199.9999999999318</v>
      </c>
      <c r="J161" s="388">
        <f t="shared" si="211"/>
        <v>18000</v>
      </c>
      <c r="K161" s="389"/>
    </row>
    <row r="162" spans="1:11" s="261" customFormat="1" ht="14.25">
      <c r="A162" s="390"/>
      <c r="B162" s="390"/>
      <c r="C162" s="390"/>
      <c r="D162" s="390"/>
      <c r="E162" s="390"/>
      <c r="F162" s="390"/>
      <c r="G162" s="390" t="s">
        <v>282</v>
      </c>
      <c r="H162" s="391">
        <f>SUM(H133:H161)</f>
        <v>95029.99999999968</v>
      </c>
      <c r="I162" s="419" t="s">
        <v>328</v>
      </c>
      <c r="J162" s="391">
        <f>SUM(J133:J161)</f>
        <v>168029.99999999977</v>
      </c>
      <c r="K162" s="389"/>
    </row>
    <row r="163" spans="1:11" s="261" customFormat="1" ht="14.25">
      <c r="A163" s="392">
        <v>43586</v>
      </c>
      <c r="B163" s="389"/>
      <c r="C163" s="389"/>
      <c r="D163" s="389"/>
      <c r="E163" s="389"/>
      <c r="F163" s="389"/>
      <c r="G163" s="389"/>
      <c r="H163" s="389"/>
      <c r="I163" s="389"/>
      <c r="J163" s="389"/>
      <c r="K163" s="389"/>
    </row>
    <row r="164" spans="1:11" s="261" customFormat="1" ht="14.25">
      <c r="A164" s="393" t="s">
        <v>303</v>
      </c>
      <c r="B164" s="394" t="s">
        <v>304</v>
      </c>
      <c r="C164" s="380" t="s">
        <v>305</v>
      </c>
      <c r="D164" s="395" t="s">
        <v>306</v>
      </c>
      <c r="E164" s="395" t="s">
        <v>307</v>
      </c>
      <c r="F164" s="380" t="s">
        <v>296</v>
      </c>
      <c r="G164" s="389"/>
      <c r="H164" s="389"/>
      <c r="I164" s="389"/>
      <c r="J164" s="389"/>
      <c r="K164" s="389"/>
    </row>
    <row r="165" spans="1:11" s="261" customFormat="1" ht="14.25">
      <c r="A165" s="396" t="s">
        <v>321</v>
      </c>
      <c r="B165" s="382">
        <v>2</v>
      </c>
      <c r="C165" s="383">
        <f>SUM(A165-B165)</f>
        <v>25</v>
      </c>
      <c r="D165" s="397">
        <v>7</v>
      </c>
      <c r="E165" s="383">
        <f>SUM(C165-D165)</f>
        <v>18</v>
      </c>
      <c r="F165" s="383">
        <f>E165*100/C165</f>
        <v>72</v>
      </c>
      <c r="G165" s="389"/>
      <c r="H165" s="389"/>
      <c r="I165" s="389"/>
      <c r="J165" s="389"/>
      <c r="K165" s="389"/>
    </row>
    <row r="166" spans="1:11" s="261" customFormat="1" ht="14.25">
      <c r="A166" s="389"/>
      <c r="B166" s="389"/>
      <c r="C166" s="389"/>
      <c r="D166" s="389"/>
      <c r="E166" s="389"/>
      <c r="F166" s="389"/>
      <c r="G166" s="389"/>
      <c r="H166" s="389"/>
      <c r="I166" s="389"/>
      <c r="J166" s="389"/>
      <c r="K166" s="389"/>
    </row>
    <row r="167" spans="1:11" s="261" customFormat="1" ht="14.25">
      <c r="A167" s="398"/>
      <c r="B167" s="399"/>
      <c r="C167" s="399"/>
      <c r="D167" s="400"/>
      <c r="E167" s="400"/>
      <c r="F167" s="401">
        <v>43586</v>
      </c>
      <c r="G167" s="399"/>
      <c r="H167" s="399"/>
      <c r="I167" s="402"/>
      <c r="J167" s="402"/>
      <c r="K167" s="389"/>
    </row>
    <row r="168" spans="1:11" s="261" customFormat="1" ht="14.25">
      <c r="A168" s="360"/>
      <c r="B168" s="361"/>
      <c r="C168" s="362"/>
      <c r="D168" s="362"/>
      <c r="E168" s="363"/>
      <c r="F168" s="363"/>
      <c r="G168" s="363"/>
      <c r="H168" s="364"/>
      <c r="I168" s="379"/>
      <c r="J168" s="364"/>
      <c r="K168" s="389"/>
    </row>
    <row r="169" spans="1:11" s="261" customFormat="1" ht="14.25">
      <c r="A169" s="360">
        <v>43616</v>
      </c>
      <c r="B169" s="361" t="s">
        <v>316</v>
      </c>
      <c r="C169" s="362">
        <v>3600</v>
      </c>
      <c r="D169" s="362" t="s">
        <v>15</v>
      </c>
      <c r="E169" s="363">
        <v>370.5</v>
      </c>
      <c r="F169" s="363">
        <v>367</v>
      </c>
      <c r="G169" s="363">
        <v>0</v>
      </c>
      <c r="H169" s="364">
        <f t="shared" ref="H169" si="212">SUM(F169-E169)*C169</f>
        <v>-12600</v>
      </c>
      <c r="I169" s="379">
        <v>0</v>
      </c>
      <c r="J169" s="388">
        <f t="shared" ref="J169" si="213">SUM(H169:I169)</f>
        <v>-12600</v>
      </c>
      <c r="K169" s="389"/>
    </row>
    <row r="170" spans="1:11" s="261" customFormat="1" ht="14.25">
      <c r="A170" s="360">
        <v>43615</v>
      </c>
      <c r="B170" s="361" t="s">
        <v>317</v>
      </c>
      <c r="C170" s="362">
        <v>2800</v>
      </c>
      <c r="D170" s="362" t="s">
        <v>15</v>
      </c>
      <c r="E170" s="363">
        <v>709.1</v>
      </c>
      <c r="F170" s="363">
        <v>712</v>
      </c>
      <c r="G170" s="363">
        <v>715</v>
      </c>
      <c r="H170" s="364">
        <f t="shared" ref="H170" si="214">SUM(F170-E170)*C170</f>
        <v>8119.9999999999363</v>
      </c>
      <c r="I170" s="379">
        <f>SUM(G170-F170)*C170</f>
        <v>8400</v>
      </c>
      <c r="J170" s="388">
        <f t="shared" ref="J170" si="215">SUM(H170:I170)</f>
        <v>16519.999999999935</v>
      </c>
      <c r="K170" s="389"/>
    </row>
    <row r="171" spans="1:11" s="261" customFormat="1" ht="14.25">
      <c r="A171" s="360">
        <v>43614</v>
      </c>
      <c r="B171" s="361" t="s">
        <v>315</v>
      </c>
      <c r="C171" s="362">
        <v>9000</v>
      </c>
      <c r="D171" s="362" t="s">
        <v>15</v>
      </c>
      <c r="E171" s="363">
        <v>132</v>
      </c>
      <c r="F171" s="363">
        <v>133</v>
      </c>
      <c r="G171" s="363">
        <v>134</v>
      </c>
      <c r="H171" s="364">
        <f t="shared" ref="H171" si="216">SUM(F171-E171)*C171</f>
        <v>9000</v>
      </c>
      <c r="I171" s="379">
        <f>SUM(G171-F171)*C171</f>
        <v>9000</v>
      </c>
      <c r="J171" s="388">
        <f t="shared" ref="J171" si="217">SUM(H171:I171)</f>
        <v>18000</v>
      </c>
      <c r="K171" s="389"/>
    </row>
    <row r="172" spans="1:11" s="261" customFormat="1" ht="14.25">
      <c r="A172" s="360">
        <v>43613</v>
      </c>
      <c r="B172" s="361" t="s">
        <v>316</v>
      </c>
      <c r="C172" s="362">
        <v>3600</v>
      </c>
      <c r="D172" s="362" t="s">
        <v>15</v>
      </c>
      <c r="E172" s="363">
        <v>361.1</v>
      </c>
      <c r="F172" s="363">
        <v>357.5</v>
      </c>
      <c r="G172" s="363">
        <v>134</v>
      </c>
      <c r="H172" s="364">
        <f t="shared" ref="H172" si="218">SUM(F172-E172)*C172</f>
        <v>-12960.000000000082</v>
      </c>
      <c r="I172" s="379">
        <v>0</v>
      </c>
      <c r="J172" s="388">
        <f t="shared" ref="J172" si="219">SUM(H172:I172)</f>
        <v>-12960.000000000082</v>
      </c>
      <c r="K172" s="389"/>
    </row>
    <row r="173" spans="1:11" s="261" customFormat="1" ht="14.25">
      <c r="A173" s="360">
        <v>43612</v>
      </c>
      <c r="B173" s="361" t="s">
        <v>36</v>
      </c>
      <c r="C173" s="362">
        <v>5000</v>
      </c>
      <c r="D173" s="362" t="s">
        <v>15</v>
      </c>
      <c r="E173" s="363">
        <v>416</v>
      </c>
      <c r="F173" s="363">
        <v>417.5</v>
      </c>
      <c r="G173" s="363">
        <v>0</v>
      </c>
      <c r="H173" s="364">
        <f t="shared" ref="H173" si="220">SUM(F173-E173)*C173</f>
        <v>7500</v>
      </c>
      <c r="I173" s="379">
        <v>0</v>
      </c>
      <c r="J173" s="388">
        <f t="shared" ref="J173" si="221">SUM(H173:I173)</f>
        <v>7500</v>
      </c>
      <c r="K173" s="389"/>
    </row>
    <row r="174" spans="1:11" s="261" customFormat="1" ht="14.25">
      <c r="A174" s="360">
        <v>43609</v>
      </c>
      <c r="B174" s="361" t="s">
        <v>278</v>
      </c>
      <c r="C174" s="362">
        <v>24000</v>
      </c>
      <c r="D174" s="362" t="s">
        <v>15</v>
      </c>
      <c r="E174" s="363">
        <v>39.049999999999997</v>
      </c>
      <c r="F174" s="363">
        <v>39.049999999999997</v>
      </c>
      <c r="G174" s="363">
        <v>0</v>
      </c>
      <c r="H174" s="364">
        <f t="shared" ref="H174" si="222">SUM(F174-E174)*C174</f>
        <v>0</v>
      </c>
      <c r="I174" s="379">
        <v>0</v>
      </c>
      <c r="J174" s="388">
        <f t="shared" ref="J174" si="223">SUM(H174:I174)</f>
        <v>0</v>
      </c>
      <c r="K174" s="389"/>
    </row>
    <row r="175" spans="1:11" s="261" customFormat="1" ht="14.25">
      <c r="A175" s="360">
        <v>43609</v>
      </c>
      <c r="B175" s="361" t="s">
        <v>79</v>
      </c>
      <c r="C175" s="362">
        <v>18000</v>
      </c>
      <c r="D175" s="362" t="s">
        <v>15</v>
      </c>
      <c r="E175" s="363">
        <v>53.7</v>
      </c>
      <c r="F175" s="363">
        <v>54.2</v>
      </c>
      <c r="G175" s="363">
        <v>54.7</v>
      </c>
      <c r="H175" s="364">
        <f t="shared" ref="H175" si="224">SUM(F175-E175)*C175</f>
        <v>9000</v>
      </c>
      <c r="I175" s="379">
        <f>SUM(G175-F175)*C175</f>
        <v>9000</v>
      </c>
      <c r="J175" s="388">
        <f t="shared" ref="J175" si="225">SUM(H175:I175)</f>
        <v>18000</v>
      </c>
      <c r="K175" s="389"/>
    </row>
    <row r="176" spans="1:11" s="261" customFormat="1" ht="14.25">
      <c r="A176" s="360">
        <v>43608</v>
      </c>
      <c r="B176" s="361" t="s">
        <v>38</v>
      </c>
      <c r="C176" s="362">
        <v>14000</v>
      </c>
      <c r="D176" s="362" t="s">
        <v>15</v>
      </c>
      <c r="E176" s="363">
        <v>100</v>
      </c>
      <c r="F176" s="363">
        <v>101</v>
      </c>
      <c r="G176" s="363">
        <v>102</v>
      </c>
      <c r="H176" s="364">
        <f t="shared" ref="H176" si="226">SUM(F176-E176)*C176</f>
        <v>14000</v>
      </c>
      <c r="I176" s="379">
        <f>SUM(G176-F176)*C176</f>
        <v>14000</v>
      </c>
      <c r="J176" s="388">
        <f t="shared" ref="J176" si="227">SUM(H176:I176)</f>
        <v>28000</v>
      </c>
      <c r="K176" s="389"/>
    </row>
    <row r="177" spans="1:11" s="261" customFormat="1" ht="14.25">
      <c r="A177" s="360">
        <v>43607</v>
      </c>
      <c r="B177" s="361" t="s">
        <v>314</v>
      </c>
      <c r="C177" s="362">
        <v>750</v>
      </c>
      <c r="D177" s="362" t="s">
        <v>15</v>
      </c>
      <c r="E177" s="363">
        <v>1465</v>
      </c>
      <c r="F177" s="363">
        <v>1477</v>
      </c>
      <c r="G177" s="363">
        <v>0</v>
      </c>
      <c r="H177" s="364">
        <f t="shared" ref="H177" si="228">SUM(F177-E177)*C177</f>
        <v>9000</v>
      </c>
      <c r="I177" s="379">
        <v>0</v>
      </c>
      <c r="J177" s="388">
        <f t="shared" ref="J177" si="229">SUM(H177:I177)</f>
        <v>9000</v>
      </c>
      <c r="K177" s="389"/>
    </row>
    <row r="178" spans="1:11" s="261" customFormat="1" ht="14.25">
      <c r="A178" s="360">
        <v>43606</v>
      </c>
      <c r="B178" s="361" t="s">
        <v>57</v>
      </c>
      <c r="C178" s="362">
        <v>12000</v>
      </c>
      <c r="D178" s="362" t="s">
        <v>15</v>
      </c>
      <c r="E178" s="363">
        <v>125.6</v>
      </c>
      <c r="F178" s="363">
        <v>127.5</v>
      </c>
      <c r="G178" s="363">
        <v>128.35</v>
      </c>
      <c r="H178" s="364">
        <f t="shared" ref="H178" si="230">SUM(F178-E178)*C178</f>
        <v>22800.000000000069</v>
      </c>
      <c r="I178" s="379">
        <f>SUM(G178-F178)*C178</f>
        <v>10199.999999999931</v>
      </c>
      <c r="J178" s="388">
        <f t="shared" ref="J178" si="231">SUM(H178:I178)</f>
        <v>33000</v>
      </c>
      <c r="K178" s="389"/>
    </row>
    <row r="179" spans="1:11" s="261" customFormat="1" ht="14.25">
      <c r="A179" s="360">
        <v>43606</v>
      </c>
      <c r="B179" s="361" t="s">
        <v>302</v>
      </c>
      <c r="C179" s="362">
        <v>4000</v>
      </c>
      <c r="D179" s="362" t="s">
        <v>15</v>
      </c>
      <c r="E179" s="363">
        <v>270</v>
      </c>
      <c r="F179" s="363">
        <v>266</v>
      </c>
      <c r="G179" s="363">
        <v>0</v>
      </c>
      <c r="H179" s="364">
        <f t="shared" ref="H179" si="232">SUM(F179-E179)*C179</f>
        <v>-16000</v>
      </c>
      <c r="I179" s="379">
        <v>0</v>
      </c>
      <c r="J179" s="388">
        <f t="shared" ref="J179" si="233">SUM(H179:I179)</f>
        <v>-16000</v>
      </c>
      <c r="K179" s="389"/>
    </row>
    <row r="180" spans="1:11" s="261" customFormat="1" ht="14.25">
      <c r="A180" s="360">
        <v>43605</v>
      </c>
      <c r="B180" s="361" t="s">
        <v>36</v>
      </c>
      <c r="C180" s="362">
        <v>5000</v>
      </c>
      <c r="D180" s="362" t="s">
        <v>15</v>
      </c>
      <c r="E180" s="363">
        <v>400</v>
      </c>
      <c r="F180" s="363">
        <v>401.5</v>
      </c>
      <c r="G180" s="363">
        <v>403</v>
      </c>
      <c r="H180" s="364">
        <f t="shared" ref="H180" si="234">SUM(F180-E180)*C180</f>
        <v>7500</v>
      </c>
      <c r="I180" s="379">
        <f>SUM(G180-F180)*C180</f>
        <v>7500</v>
      </c>
      <c r="J180" s="388">
        <f t="shared" ref="J180" si="235">SUM(H180:I180)</f>
        <v>15000</v>
      </c>
      <c r="K180" s="389"/>
    </row>
    <row r="181" spans="1:11" s="261" customFormat="1" ht="14.25">
      <c r="A181" s="360">
        <v>43605</v>
      </c>
      <c r="B181" s="361" t="s">
        <v>106</v>
      </c>
      <c r="C181" s="362">
        <v>8000</v>
      </c>
      <c r="D181" s="362" t="s">
        <v>15</v>
      </c>
      <c r="E181" s="363">
        <v>88.5</v>
      </c>
      <c r="F181" s="363">
        <v>87</v>
      </c>
      <c r="G181" s="363">
        <v>0</v>
      </c>
      <c r="H181" s="364">
        <f t="shared" ref="H181" si="236">SUM(F181-E181)*C181</f>
        <v>-12000</v>
      </c>
      <c r="I181" s="379">
        <v>0</v>
      </c>
      <c r="J181" s="388">
        <f t="shared" ref="J181" si="237">SUM(H181:I181)</f>
        <v>-12000</v>
      </c>
      <c r="K181" s="389"/>
    </row>
    <row r="182" spans="1:11" s="261" customFormat="1" ht="14.25">
      <c r="A182" s="360">
        <v>43602</v>
      </c>
      <c r="B182" s="361" t="s">
        <v>313</v>
      </c>
      <c r="C182" s="362">
        <v>800</v>
      </c>
      <c r="D182" s="362" t="s">
        <v>15</v>
      </c>
      <c r="E182" s="363">
        <v>1595</v>
      </c>
      <c r="F182" s="363">
        <v>1605</v>
      </c>
      <c r="G182" s="363">
        <v>0</v>
      </c>
      <c r="H182" s="364">
        <f t="shared" ref="H182" si="238">SUM(F182-E182)*C182</f>
        <v>8000</v>
      </c>
      <c r="I182" s="379">
        <v>0</v>
      </c>
      <c r="J182" s="388">
        <f t="shared" ref="J182" si="239">SUM(H182:I182)</f>
        <v>8000</v>
      </c>
      <c r="K182" s="389"/>
    </row>
    <row r="183" spans="1:11" s="261" customFormat="1" ht="14.25">
      <c r="A183" s="360">
        <v>43601</v>
      </c>
      <c r="B183" s="361" t="s">
        <v>68</v>
      </c>
      <c r="C183" s="362">
        <v>8000</v>
      </c>
      <c r="D183" s="362" t="s">
        <v>15</v>
      </c>
      <c r="E183" s="363">
        <v>83</v>
      </c>
      <c r="F183" s="363">
        <v>83.4</v>
      </c>
      <c r="G183" s="363">
        <v>0</v>
      </c>
      <c r="H183" s="364">
        <f t="shared" ref="H183" si="240">SUM(F183-E183)*C183</f>
        <v>3200.0000000000455</v>
      </c>
      <c r="I183" s="379">
        <v>0</v>
      </c>
      <c r="J183" s="388">
        <f t="shared" ref="J183" si="241">SUM(H183:I183)</f>
        <v>3200.0000000000455</v>
      </c>
      <c r="K183" s="389"/>
    </row>
    <row r="184" spans="1:11" s="261" customFormat="1" ht="14.25">
      <c r="A184" s="360">
        <v>43601</v>
      </c>
      <c r="B184" s="361" t="s">
        <v>57</v>
      </c>
      <c r="C184" s="362">
        <v>12000</v>
      </c>
      <c r="D184" s="362" t="s">
        <v>15</v>
      </c>
      <c r="E184" s="363">
        <v>120</v>
      </c>
      <c r="F184" s="363">
        <v>121</v>
      </c>
      <c r="G184" s="363">
        <v>122</v>
      </c>
      <c r="H184" s="364">
        <f t="shared" ref="H184" si="242">SUM(F184-E184)*C184</f>
        <v>12000</v>
      </c>
      <c r="I184" s="379">
        <f>SUM(G184-F184)*C184</f>
        <v>12000</v>
      </c>
      <c r="J184" s="388">
        <f t="shared" ref="J184" si="243">SUM(H184:I184)</f>
        <v>24000</v>
      </c>
      <c r="K184" s="389"/>
    </row>
    <row r="185" spans="1:11" s="261" customFormat="1" ht="14.25">
      <c r="A185" s="360">
        <v>43600</v>
      </c>
      <c r="B185" s="361" t="s">
        <v>126</v>
      </c>
      <c r="C185" s="362">
        <v>8000</v>
      </c>
      <c r="D185" s="362" t="s">
        <v>15</v>
      </c>
      <c r="E185" s="363">
        <v>128.5</v>
      </c>
      <c r="F185" s="363">
        <v>129.5</v>
      </c>
      <c r="G185" s="363">
        <v>130.35</v>
      </c>
      <c r="H185" s="364">
        <f t="shared" ref="H185" si="244">SUM(F185-E185)*C185</f>
        <v>8000</v>
      </c>
      <c r="I185" s="379">
        <f>SUM(G185-F185)*C185</f>
        <v>6799.9999999999545</v>
      </c>
      <c r="J185" s="388">
        <f t="shared" ref="J185" si="245">SUM(H185:I185)</f>
        <v>14799.999999999955</v>
      </c>
      <c r="K185" s="389"/>
    </row>
    <row r="186" spans="1:11" s="261" customFormat="1" ht="14.25">
      <c r="A186" s="360">
        <v>43599</v>
      </c>
      <c r="B186" s="361" t="s">
        <v>312</v>
      </c>
      <c r="C186" s="362">
        <v>9000</v>
      </c>
      <c r="D186" s="362" t="s">
        <v>15</v>
      </c>
      <c r="E186" s="363">
        <v>117</v>
      </c>
      <c r="F186" s="363">
        <v>118</v>
      </c>
      <c r="G186" s="363">
        <v>119</v>
      </c>
      <c r="H186" s="364">
        <f t="shared" ref="H186" si="246">SUM(F186-E186)*C186</f>
        <v>9000</v>
      </c>
      <c r="I186" s="379">
        <f>SUM(G186-F186)*C186</f>
        <v>9000</v>
      </c>
      <c r="J186" s="388">
        <f t="shared" ref="J186" si="247">SUM(H186:I186)</f>
        <v>18000</v>
      </c>
      <c r="K186" s="389"/>
    </row>
    <row r="187" spans="1:11" s="261" customFormat="1" ht="14.25">
      <c r="A187" s="360">
        <v>43598</v>
      </c>
      <c r="B187" s="361" t="s">
        <v>48</v>
      </c>
      <c r="C187" s="362">
        <v>14000</v>
      </c>
      <c r="D187" s="362" t="s">
        <v>15</v>
      </c>
      <c r="E187" s="363">
        <v>98.6</v>
      </c>
      <c r="F187" s="363">
        <v>97.8</v>
      </c>
      <c r="G187" s="363">
        <v>0</v>
      </c>
      <c r="H187" s="364">
        <f t="shared" ref="H187" si="248">SUM(F187-E187)*C187</f>
        <v>-11199.99999999996</v>
      </c>
      <c r="I187" s="379">
        <v>0</v>
      </c>
      <c r="J187" s="388">
        <f t="shared" ref="J187" si="249">SUM(H187:I187)</f>
        <v>-11199.99999999996</v>
      </c>
      <c r="K187" s="389"/>
    </row>
    <row r="188" spans="1:11" s="261" customFormat="1" ht="14.25">
      <c r="A188" s="360">
        <v>43595</v>
      </c>
      <c r="B188" s="361" t="s">
        <v>49</v>
      </c>
      <c r="C188" s="362">
        <v>14000</v>
      </c>
      <c r="D188" s="362" t="s">
        <v>15</v>
      </c>
      <c r="E188" s="363">
        <v>86</v>
      </c>
      <c r="F188" s="363">
        <v>86.6</v>
      </c>
      <c r="G188" s="363">
        <v>0</v>
      </c>
      <c r="H188" s="364">
        <f t="shared" ref="H188" si="250">SUM(F188-E188)*C188</f>
        <v>8399.99999999992</v>
      </c>
      <c r="I188" s="379">
        <v>0</v>
      </c>
      <c r="J188" s="388">
        <f t="shared" ref="J188" si="251">SUM(H188:I188)</f>
        <v>8399.99999999992</v>
      </c>
      <c r="K188" s="389"/>
    </row>
    <row r="189" spans="1:11" s="261" customFormat="1" ht="14.25">
      <c r="A189" s="360">
        <v>43594</v>
      </c>
      <c r="B189" s="361" t="s">
        <v>79</v>
      </c>
      <c r="C189" s="362">
        <v>18000</v>
      </c>
      <c r="D189" s="362" t="s">
        <v>13</v>
      </c>
      <c r="E189" s="363">
        <v>48.85</v>
      </c>
      <c r="F189" s="363">
        <v>48.35</v>
      </c>
      <c r="G189" s="363">
        <v>0</v>
      </c>
      <c r="H189" s="364">
        <f>SUM(E189-F189)*C189</f>
        <v>9000</v>
      </c>
      <c r="I189" s="379">
        <v>0</v>
      </c>
      <c r="J189" s="388">
        <f t="shared" ref="J189" si="252">SUM(H189:I189)</f>
        <v>9000</v>
      </c>
      <c r="K189" s="389"/>
    </row>
    <row r="190" spans="1:11" s="261" customFormat="1" ht="14.25">
      <c r="A190" s="360">
        <v>43593</v>
      </c>
      <c r="B190" s="361" t="s">
        <v>311</v>
      </c>
      <c r="C190" s="362">
        <v>800</v>
      </c>
      <c r="D190" s="362" t="s">
        <v>15</v>
      </c>
      <c r="E190" s="363">
        <v>1066</v>
      </c>
      <c r="F190" s="363">
        <v>1066</v>
      </c>
      <c r="G190" s="363">
        <v>0</v>
      </c>
      <c r="H190" s="364">
        <f t="shared" ref="H190" si="253">SUM(F190-E190)*C190</f>
        <v>0</v>
      </c>
      <c r="I190" s="379">
        <v>0</v>
      </c>
      <c r="J190" s="388">
        <f t="shared" ref="J190" si="254">SUM(H190:I190)</f>
        <v>0</v>
      </c>
      <c r="K190" s="389"/>
    </row>
    <row r="191" spans="1:11" s="261" customFormat="1" ht="14.25">
      <c r="A191" s="360">
        <v>43592</v>
      </c>
      <c r="B191" s="361" t="s">
        <v>310</v>
      </c>
      <c r="C191" s="362">
        <v>8000</v>
      </c>
      <c r="D191" s="362" t="s">
        <v>15</v>
      </c>
      <c r="E191" s="363">
        <v>194</v>
      </c>
      <c r="F191" s="363">
        <v>193.5</v>
      </c>
      <c r="G191" s="363">
        <v>0</v>
      </c>
      <c r="H191" s="364">
        <f t="shared" ref="H191" si="255">SUM(F191-E191)*C191</f>
        <v>-4000</v>
      </c>
      <c r="I191" s="379">
        <v>0</v>
      </c>
      <c r="J191" s="388">
        <f t="shared" ref="J191" si="256">SUM(H191:I191)</f>
        <v>-4000</v>
      </c>
      <c r="K191" s="389"/>
    </row>
    <row r="192" spans="1:11" s="261" customFormat="1" ht="14.25">
      <c r="A192" s="360">
        <v>43591</v>
      </c>
      <c r="B192" s="361" t="s">
        <v>88</v>
      </c>
      <c r="C192" s="362">
        <v>13000</v>
      </c>
      <c r="D192" s="362" t="s">
        <v>15</v>
      </c>
      <c r="E192" s="363">
        <v>118</v>
      </c>
      <c r="F192" s="363">
        <v>118.75</v>
      </c>
      <c r="G192" s="363">
        <v>119.5</v>
      </c>
      <c r="H192" s="364">
        <f t="shared" ref="H192" si="257">SUM(F192-E192)*C192</f>
        <v>9750</v>
      </c>
      <c r="I192" s="379">
        <f>SUM(G192-F192)*C192</f>
        <v>9750</v>
      </c>
      <c r="J192" s="388">
        <f t="shared" ref="J192" si="258">SUM(H192:I192)</f>
        <v>19500</v>
      </c>
      <c r="K192" s="389"/>
    </row>
    <row r="193" spans="1:11" s="261" customFormat="1" ht="14.25">
      <c r="A193" s="360">
        <v>43588</v>
      </c>
      <c r="B193" s="361" t="s">
        <v>48</v>
      </c>
      <c r="C193" s="362">
        <v>14000</v>
      </c>
      <c r="D193" s="362" t="s">
        <v>15</v>
      </c>
      <c r="E193" s="363">
        <v>96.5</v>
      </c>
      <c r="F193" s="363">
        <v>97.25</v>
      </c>
      <c r="G193" s="363">
        <v>98</v>
      </c>
      <c r="H193" s="364">
        <f t="shared" ref="H193" si="259">SUM(F193-E193)*C193</f>
        <v>10500</v>
      </c>
      <c r="I193" s="379">
        <f>SUM(G193-F193)*C193</f>
        <v>10500</v>
      </c>
      <c r="J193" s="388">
        <f t="shared" ref="J193" si="260">SUM(H193:I193)</f>
        <v>21000</v>
      </c>
      <c r="K193" s="389"/>
    </row>
    <row r="194" spans="1:11" s="261" customFormat="1" ht="14.25">
      <c r="A194" s="360">
        <v>43587</v>
      </c>
      <c r="B194" s="361" t="s">
        <v>298</v>
      </c>
      <c r="C194" s="362">
        <v>800</v>
      </c>
      <c r="D194" s="362" t="s">
        <v>15</v>
      </c>
      <c r="E194" s="363">
        <v>1420</v>
      </c>
      <c r="F194" s="363">
        <v>1430</v>
      </c>
      <c r="G194" s="363">
        <v>0</v>
      </c>
      <c r="H194" s="364">
        <f t="shared" ref="H194:H202" si="261">SUM(F194-E194)*C194</f>
        <v>8000</v>
      </c>
      <c r="I194" s="379">
        <v>0</v>
      </c>
      <c r="J194" s="388">
        <f t="shared" ref="J194" si="262">SUM(H194:I194)</f>
        <v>8000</v>
      </c>
      <c r="K194" s="389"/>
    </row>
    <row r="195" spans="1:11" s="261" customFormat="1" ht="14.25">
      <c r="A195" s="360">
        <v>43587</v>
      </c>
      <c r="B195" s="361" t="s">
        <v>36</v>
      </c>
      <c r="C195" s="362">
        <v>5000</v>
      </c>
      <c r="D195" s="362" t="s">
        <v>15</v>
      </c>
      <c r="E195" s="363">
        <v>397</v>
      </c>
      <c r="F195" s="363">
        <v>395</v>
      </c>
      <c r="G195" s="363">
        <v>0</v>
      </c>
      <c r="H195" s="364">
        <f t="shared" si="261"/>
        <v>-10000</v>
      </c>
      <c r="I195" s="379">
        <v>0</v>
      </c>
      <c r="J195" s="388">
        <f t="shared" ref="J195:J202" si="263">SUM(H195:I195)</f>
        <v>-10000</v>
      </c>
      <c r="K195" s="389"/>
    </row>
    <row r="196" spans="1:11" s="261" customFormat="1" ht="14.25">
      <c r="A196" s="390"/>
      <c r="B196" s="390"/>
      <c r="C196" s="390"/>
      <c r="D196" s="390"/>
      <c r="E196" s="390"/>
      <c r="F196" s="390"/>
      <c r="G196" s="390" t="s">
        <v>282</v>
      </c>
      <c r="H196" s="391">
        <f>SUM(H170:H195)</f>
        <v>106609.99999999994</v>
      </c>
      <c r="I196" s="419" t="s">
        <v>328</v>
      </c>
      <c r="J196" s="391">
        <f>SUM(J170:J195)</f>
        <v>212759.99999999977</v>
      </c>
      <c r="K196" s="389"/>
    </row>
    <row r="197" spans="1:11" s="261" customFormat="1" ht="14.25">
      <c r="A197" s="392">
        <v>43556</v>
      </c>
      <c r="B197" s="389"/>
      <c r="C197" s="389"/>
      <c r="D197" s="389"/>
      <c r="E197" s="389"/>
      <c r="F197" s="389"/>
      <c r="G197" s="389"/>
      <c r="H197" s="389"/>
      <c r="I197" s="389"/>
      <c r="J197" s="389"/>
      <c r="K197" s="389"/>
    </row>
    <row r="198" spans="1:11" s="261" customFormat="1" ht="14.25">
      <c r="A198" s="393" t="s">
        <v>303</v>
      </c>
      <c r="B198" s="394" t="s">
        <v>304</v>
      </c>
      <c r="C198" s="380" t="s">
        <v>305</v>
      </c>
      <c r="D198" s="395" t="s">
        <v>306</v>
      </c>
      <c r="E198" s="395" t="s">
        <v>307</v>
      </c>
      <c r="F198" s="380" t="s">
        <v>296</v>
      </c>
      <c r="G198" s="389"/>
      <c r="H198" s="389"/>
      <c r="I198" s="389"/>
      <c r="J198" s="389"/>
      <c r="K198" s="389"/>
    </row>
    <row r="199" spans="1:11" s="261" customFormat="1" ht="14.25">
      <c r="A199" s="396" t="s">
        <v>308</v>
      </c>
      <c r="B199" s="382">
        <v>3</v>
      </c>
      <c r="C199" s="383">
        <f>SUM(A199-B199)</f>
        <v>27</v>
      </c>
      <c r="D199" s="397">
        <v>8</v>
      </c>
      <c r="E199" s="383">
        <f>SUM(C199-D199)</f>
        <v>19</v>
      </c>
      <c r="F199" s="383">
        <f>E199*100/C199</f>
        <v>70.370370370370367</v>
      </c>
      <c r="G199" s="389"/>
      <c r="H199" s="389"/>
      <c r="I199" s="389"/>
      <c r="J199" s="389"/>
      <c r="K199" s="389"/>
    </row>
    <row r="200" spans="1:11" s="261" customFormat="1" ht="14.25">
      <c r="A200" s="389"/>
      <c r="B200" s="389"/>
      <c r="C200" s="389"/>
      <c r="D200" s="389"/>
      <c r="E200" s="389"/>
      <c r="F200" s="389"/>
      <c r="G200" s="389"/>
      <c r="H200" s="389"/>
      <c r="I200" s="389"/>
      <c r="J200" s="389"/>
      <c r="K200" s="389"/>
    </row>
    <row r="201" spans="1:11" s="261" customFormat="1" ht="14.25">
      <c r="A201" s="398"/>
      <c r="B201" s="399"/>
      <c r="C201" s="399"/>
      <c r="D201" s="400"/>
      <c r="E201" s="400"/>
      <c r="F201" s="401">
        <v>43556</v>
      </c>
      <c r="G201" s="399"/>
      <c r="H201" s="399"/>
      <c r="I201" s="402"/>
      <c r="J201" s="402"/>
      <c r="K201" s="389"/>
    </row>
    <row r="202" spans="1:11" s="261" customFormat="1" ht="14.25">
      <c r="A202" s="360">
        <v>43585</v>
      </c>
      <c r="B202" s="361" t="s">
        <v>92</v>
      </c>
      <c r="C202" s="362">
        <v>7000</v>
      </c>
      <c r="D202" s="362" t="s">
        <v>15</v>
      </c>
      <c r="E202" s="363">
        <v>203.65</v>
      </c>
      <c r="F202" s="363">
        <v>205</v>
      </c>
      <c r="G202" s="363">
        <v>207</v>
      </c>
      <c r="H202" s="364">
        <f t="shared" si="261"/>
        <v>9449.99999999996</v>
      </c>
      <c r="I202" s="379">
        <f>SUM(G202-F202)*C202</f>
        <v>14000</v>
      </c>
      <c r="J202" s="388">
        <f t="shared" si="263"/>
        <v>23449.99999999996</v>
      </c>
      <c r="K202" s="389"/>
    </row>
    <row r="203" spans="1:11" s="261" customFormat="1" ht="14.25">
      <c r="A203" s="360">
        <v>43581</v>
      </c>
      <c r="B203" s="361" t="s">
        <v>80</v>
      </c>
      <c r="C203" s="362">
        <v>6000</v>
      </c>
      <c r="D203" s="362" t="s">
        <v>15</v>
      </c>
      <c r="E203" s="363">
        <v>210</v>
      </c>
      <c r="F203" s="363">
        <v>211.25</v>
      </c>
      <c r="G203" s="363">
        <v>0</v>
      </c>
      <c r="H203" s="364">
        <f t="shared" ref="H203" si="264">SUM(F203-E203)*C203</f>
        <v>7500</v>
      </c>
      <c r="I203" s="379">
        <v>0</v>
      </c>
      <c r="J203" s="388">
        <f t="shared" ref="J203" si="265">SUM(H203:I203)</f>
        <v>7500</v>
      </c>
      <c r="K203" s="389"/>
    </row>
    <row r="204" spans="1:11" s="261" customFormat="1" ht="14.25">
      <c r="A204" s="360">
        <v>43581</v>
      </c>
      <c r="B204" s="361" t="s">
        <v>52</v>
      </c>
      <c r="C204" s="362">
        <v>3000</v>
      </c>
      <c r="D204" s="362" t="s">
        <v>15</v>
      </c>
      <c r="E204" s="363">
        <v>351</v>
      </c>
      <c r="F204" s="363">
        <v>353.5</v>
      </c>
      <c r="G204" s="363">
        <v>0</v>
      </c>
      <c r="H204" s="364">
        <f t="shared" ref="H204" si="266">SUM(F204-E204)*C204</f>
        <v>7500</v>
      </c>
      <c r="I204" s="379">
        <v>0</v>
      </c>
      <c r="J204" s="388">
        <f t="shared" ref="J204" si="267">SUM(H204:I204)</f>
        <v>7500</v>
      </c>
      <c r="K204" s="389"/>
    </row>
    <row r="205" spans="1:11" s="261" customFormat="1" ht="14.25">
      <c r="A205" s="360">
        <v>43581</v>
      </c>
      <c r="B205" s="361" t="s">
        <v>302</v>
      </c>
      <c r="C205" s="362">
        <v>4000</v>
      </c>
      <c r="D205" s="362" t="s">
        <v>15</v>
      </c>
      <c r="E205" s="363">
        <v>275.25</v>
      </c>
      <c r="F205" s="363">
        <v>272.25</v>
      </c>
      <c r="G205" s="363">
        <v>0</v>
      </c>
      <c r="H205" s="364">
        <f t="shared" ref="H205" si="268">SUM(F205-E205)*C205</f>
        <v>-12000</v>
      </c>
      <c r="I205" s="379">
        <v>0</v>
      </c>
      <c r="J205" s="388">
        <f t="shared" ref="J205" si="269">SUM(H205:I205)</f>
        <v>-12000</v>
      </c>
      <c r="K205" s="389"/>
    </row>
    <row r="206" spans="1:11" s="261" customFormat="1" ht="14.25">
      <c r="A206" s="360">
        <v>43580</v>
      </c>
      <c r="B206" s="361" t="s">
        <v>301</v>
      </c>
      <c r="C206" s="362">
        <v>1400</v>
      </c>
      <c r="D206" s="362" t="s">
        <v>15</v>
      </c>
      <c r="E206" s="363">
        <v>1450</v>
      </c>
      <c r="F206" s="363">
        <v>1456</v>
      </c>
      <c r="G206" s="363">
        <v>1462</v>
      </c>
      <c r="H206" s="364">
        <f t="shared" ref="H206" si="270">SUM(F206-E206)*C206</f>
        <v>8400</v>
      </c>
      <c r="I206" s="379">
        <f>SUM(G206-F206)*C206</f>
        <v>8400</v>
      </c>
      <c r="J206" s="388">
        <f t="shared" ref="J206" si="271">SUM(H206:I206)</f>
        <v>16800</v>
      </c>
      <c r="K206" s="389"/>
    </row>
    <row r="207" spans="1:11" s="261" customFormat="1" ht="14.25">
      <c r="A207" s="360">
        <v>43579</v>
      </c>
      <c r="B207" s="361" t="s">
        <v>28</v>
      </c>
      <c r="C207" s="362">
        <v>2000</v>
      </c>
      <c r="D207" s="362" t="s">
        <v>15</v>
      </c>
      <c r="E207" s="363">
        <v>765</v>
      </c>
      <c r="F207" s="363">
        <v>769</v>
      </c>
      <c r="G207" s="363">
        <v>774</v>
      </c>
      <c r="H207" s="364">
        <f t="shared" ref="H207" si="272">SUM(F207-E207)*C207</f>
        <v>8000</v>
      </c>
      <c r="I207" s="379">
        <f>SUM(G207-F207)*C207</f>
        <v>10000</v>
      </c>
      <c r="J207" s="388">
        <f t="shared" ref="J207" si="273">SUM(H207:I207)</f>
        <v>18000</v>
      </c>
      <c r="K207" s="389"/>
    </row>
    <row r="208" spans="1:11" s="261" customFormat="1" ht="14.25">
      <c r="A208" s="360">
        <v>43578</v>
      </c>
      <c r="B208" s="361" t="s">
        <v>36</v>
      </c>
      <c r="C208" s="362">
        <v>5000</v>
      </c>
      <c r="D208" s="362" t="s">
        <v>15</v>
      </c>
      <c r="E208" s="363">
        <v>391.5</v>
      </c>
      <c r="F208" s="363">
        <v>391.5</v>
      </c>
      <c r="G208" s="363">
        <v>0</v>
      </c>
      <c r="H208" s="364">
        <f t="shared" ref="H208" si="274">SUM(F208-E208)*C208</f>
        <v>0</v>
      </c>
      <c r="I208" s="379">
        <v>0</v>
      </c>
      <c r="J208" s="388">
        <f t="shared" ref="J208" si="275">SUM(H208:I208)</f>
        <v>0</v>
      </c>
      <c r="K208" s="389"/>
    </row>
    <row r="209" spans="1:11" s="261" customFormat="1" ht="14.25">
      <c r="A209" s="360">
        <v>43578</v>
      </c>
      <c r="B209" s="361" t="s">
        <v>278</v>
      </c>
      <c r="C209" s="362">
        <v>24000</v>
      </c>
      <c r="D209" s="362" t="s">
        <v>15</v>
      </c>
      <c r="E209" s="363">
        <v>35</v>
      </c>
      <c r="F209" s="363">
        <v>35</v>
      </c>
      <c r="G209" s="363">
        <v>0</v>
      </c>
      <c r="H209" s="364">
        <f t="shared" ref="H209" si="276">SUM(F209-E209)*C209</f>
        <v>0</v>
      </c>
      <c r="I209" s="379">
        <v>0</v>
      </c>
      <c r="J209" s="388">
        <f t="shared" ref="J209" si="277">SUM(H209:I209)</f>
        <v>0</v>
      </c>
      <c r="K209" s="389"/>
    </row>
    <row r="210" spans="1:11" s="261" customFormat="1" ht="14.25">
      <c r="A210" s="360">
        <v>43577</v>
      </c>
      <c r="B210" s="361" t="s">
        <v>12</v>
      </c>
      <c r="C210" s="362">
        <v>2400</v>
      </c>
      <c r="D210" s="362" t="s">
        <v>15</v>
      </c>
      <c r="E210" s="363">
        <v>942</v>
      </c>
      <c r="F210" s="363">
        <v>942</v>
      </c>
      <c r="G210" s="363">
        <v>0</v>
      </c>
      <c r="H210" s="364">
        <f t="shared" ref="H210:H211" si="278">SUM(F210-E210)*C210</f>
        <v>0</v>
      </c>
      <c r="I210" s="379">
        <v>0</v>
      </c>
      <c r="J210" s="388">
        <f t="shared" ref="J210" si="279">SUM(H210:I210)</f>
        <v>0</v>
      </c>
      <c r="K210" s="389"/>
    </row>
    <row r="211" spans="1:11" s="261" customFormat="1" ht="14.25">
      <c r="A211" s="360">
        <v>43577</v>
      </c>
      <c r="B211" s="361" t="s">
        <v>300</v>
      </c>
      <c r="C211" s="362">
        <v>8000</v>
      </c>
      <c r="D211" s="362" t="s">
        <v>15</v>
      </c>
      <c r="E211" s="363">
        <v>210.1</v>
      </c>
      <c r="F211" s="363">
        <v>208.6</v>
      </c>
      <c r="G211" s="363">
        <v>0</v>
      </c>
      <c r="H211" s="364">
        <f t="shared" si="278"/>
        <v>-12000</v>
      </c>
      <c r="I211" s="379">
        <v>0</v>
      </c>
      <c r="J211" s="388">
        <f t="shared" ref="J211" si="280">SUM(H211:I211)</f>
        <v>-12000</v>
      </c>
      <c r="K211" s="389"/>
    </row>
    <row r="212" spans="1:11" s="261" customFormat="1" ht="14.25">
      <c r="A212" s="360">
        <v>43573</v>
      </c>
      <c r="B212" s="361" t="s">
        <v>102</v>
      </c>
      <c r="C212" s="362">
        <v>8000</v>
      </c>
      <c r="D212" s="362" t="s">
        <v>15</v>
      </c>
      <c r="E212" s="363">
        <v>137.19999999999999</v>
      </c>
      <c r="F212" s="363">
        <v>135.80000000000001</v>
      </c>
      <c r="G212" s="363">
        <v>0</v>
      </c>
      <c r="H212" s="364">
        <f t="shared" ref="H212" si="281">SUM(F212-E212)*C212</f>
        <v>-11199.999999999818</v>
      </c>
      <c r="I212" s="379">
        <v>0</v>
      </c>
      <c r="J212" s="388">
        <f t="shared" ref="J212" si="282">SUM(H212:I212)</f>
        <v>-11199.999999999818</v>
      </c>
      <c r="K212" s="389"/>
    </row>
    <row r="213" spans="1:11" s="261" customFormat="1" ht="14.25">
      <c r="A213" s="360">
        <v>43573</v>
      </c>
      <c r="B213" s="361" t="s">
        <v>299</v>
      </c>
      <c r="C213" s="362">
        <v>2200</v>
      </c>
      <c r="D213" s="362" t="s">
        <v>15</v>
      </c>
      <c r="E213" s="363">
        <v>809</v>
      </c>
      <c r="F213" s="363">
        <v>803</v>
      </c>
      <c r="G213" s="363">
        <v>394</v>
      </c>
      <c r="H213" s="364">
        <f t="shared" ref="H213" si="283">SUM(F213-E213)*C213</f>
        <v>-13200</v>
      </c>
      <c r="I213" s="379">
        <v>0</v>
      </c>
      <c r="J213" s="388">
        <f t="shared" ref="J213" si="284">SUM(H213:I213)</f>
        <v>-13200</v>
      </c>
      <c r="K213" s="389"/>
    </row>
    <row r="214" spans="1:11" s="261" customFormat="1" ht="14.25">
      <c r="A214" s="360">
        <v>43571</v>
      </c>
      <c r="B214" s="361" t="s">
        <v>36</v>
      </c>
      <c r="C214" s="362">
        <v>5000</v>
      </c>
      <c r="D214" s="362" t="s">
        <v>15</v>
      </c>
      <c r="E214" s="363">
        <v>391</v>
      </c>
      <c r="F214" s="363">
        <v>392.5</v>
      </c>
      <c r="G214" s="363">
        <v>394</v>
      </c>
      <c r="H214" s="364">
        <f t="shared" ref="H214" si="285">SUM(F214-E214)*C214</f>
        <v>7500</v>
      </c>
      <c r="I214" s="379">
        <f>SUM(G214-F214)*C214</f>
        <v>7500</v>
      </c>
      <c r="J214" s="388">
        <f t="shared" ref="J214" si="286">SUM(H214:I214)</f>
        <v>15000</v>
      </c>
      <c r="K214" s="389"/>
    </row>
    <row r="215" spans="1:11" s="261" customFormat="1" ht="14.25">
      <c r="A215" s="360">
        <v>43571</v>
      </c>
      <c r="B215" s="361" t="s">
        <v>59</v>
      </c>
      <c r="C215" s="362">
        <v>8000</v>
      </c>
      <c r="D215" s="362" t="s">
        <v>15</v>
      </c>
      <c r="E215" s="363">
        <v>137</v>
      </c>
      <c r="F215" s="363">
        <v>138</v>
      </c>
      <c r="G215" s="363">
        <v>0</v>
      </c>
      <c r="H215" s="364">
        <f t="shared" ref="H215" si="287">SUM(F215-E215)*C215</f>
        <v>8000</v>
      </c>
      <c r="I215" s="379">
        <v>0</v>
      </c>
      <c r="J215" s="388">
        <f t="shared" ref="J215" si="288">SUM(H215:I215)</f>
        <v>8000</v>
      </c>
      <c r="K215" s="389"/>
    </row>
    <row r="216" spans="1:11" s="261" customFormat="1" ht="14.25">
      <c r="A216" s="360">
        <v>43570</v>
      </c>
      <c r="B216" s="361" t="s">
        <v>79</v>
      </c>
      <c r="C216" s="362">
        <v>18000</v>
      </c>
      <c r="D216" s="362" t="s">
        <v>15</v>
      </c>
      <c r="E216" s="363">
        <v>59.5</v>
      </c>
      <c r="F216" s="363">
        <v>60</v>
      </c>
      <c r="G216" s="363">
        <v>60.5</v>
      </c>
      <c r="H216" s="364">
        <f t="shared" ref="H216:H218" si="289">SUM(F216-E216)*C216</f>
        <v>9000</v>
      </c>
      <c r="I216" s="379">
        <f>SUM(G216-F216)*C216</f>
        <v>9000</v>
      </c>
      <c r="J216" s="388">
        <f t="shared" ref="J216:J218" si="290">SUM(H216:I216)</f>
        <v>18000</v>
      </c>
      <c r="K216" s="389"/>
    </row>
    <row r="217" spans="1:11" s="261" customFormat="1" ht="14.25">
      <c r="A217" s="360">
        <v>43567</v>
      </c>
      <c r="B217" s="361" t="s">
        <v>79</v>
      </c>
      <c r="C217" s="362">
        <v>18000</v>
      </c>
      <c r="D217" s="362" t="s">
        <v>15</v>
      </c>
      <c r="E217" s="363">
        <v>59</v>
      </c>
      <c r="F217" s="363">
        <v>59.5</v>
      </c>
      <c r="G217" s="363">
        <v>0</v>
      </c>
      <c r="H217" s="364">
        <f t="shared" si="289"/>
        <v>9000</v>
      </c>
      <c r="I217" s="379">
        <v>0</v>
      </c>
      <c r="J217" s="388">
        <f t="shared" si="290"/>
        <v>9000</v>
      </c>
      <c r="K217" s="389"/>
    </row>
    <row r="218" spans="1:11" s="261" customFormat="1" ht="14.25">
      <c r="A218" s="360">
        <v>43567</v>
      </c>
      <c r="B218" s="361" t="s">
        <v>288</v>
      </c>
      <c r="C218" s="362">
        <v>12000</v>
      </c>
      <c r="D218" s="362" t="s">
        <v>15</v>
      </c>
      <c r="E218" s="363">
        <v>156</v>
      </c>
      <c r="F218" s="363">
        <v>156.55000000000001</v>
      </c>
      <c r="G218" s="363">
        <v>0</v>
      </c>
      <c r="H218" s="364">
        <f t="shared" si="289"/>
        <v>6600.0000000001364</v>
      </c>
      <c r="I218" s="379">
        <v>0</v>
      </c>
      <c r="J218" s="388">
        <f t="shared" si="290"/>
        <v>6600.0000000001364</v>
      </c>
      <c r="K218" s="389"/>
    </row>
    <row r="219" spans="1:11" s="261" customFormat="1" ht="14.25">
      <c r="A219" s="360">
        <v>43566</v>
      </c>
      <c r="B219" s="361" t="s">
        <v>57</v>
      </c>
      <c r="C219" s="362">
        <v>12000</v>
      </c>
      <c r="D219" s="362" t="s">
        <v>15</v>
      </c>
      <c r="E219" s="363">
        <v>122.25</v>
      </c>
      <c r="F219" s="363">
        <v>123</v>
      </c>
      <c r="G219" s="363">
        <v>124</v>
      </c>
      <c r="H219" s="364">
        <f t="shared" ref="H219" si="291">SUM(F219-E219)*C219</f>
        <v>9000</v>
      </c>
      <c r="I219" s="379">
        <f>SUM(G219-F219)*C219</f>
        <v>12000</v>
      </c>
      <c r="J219" s="388">
        <f t="shared" ref="J219" si="292">SUM(H219:I219)</f>
        <v>21000</v>
      </c>
      <c r="K219" s="389"/>
    </row>
    <row r="220" spans="1:11" s="261" customFormat="1" ht="14.25">
      <c r="A220" s="360">
        <v>43565</v>
      </c>
      <c r="B220" s="361" t="s">
        <v>298</v>
      </c>
      <c r="C220" s="362">
        <v>1600</v>
      </c>
      <c r="D220" s="362" t="s">
        <v>15</v>
      </c>
      <c r="E220" s="363">
        <v>1373</v>
      </c>
      <c r="F220" s="363">
        <v>1377.5</v>
      </c>
      <c r="G220" s="363">
        <v>0</v>
      </c>
      <c r="H220" s="364">
        <f t="shared" ref="H220" si="293">SUM(F220-E220)*C220</f>
        <v>7200</v>
      </c>
      <c r="I220" s="379">
        <v>0</v>
      </c>
      <c r="J220" s="388">
        <f t="shared" ref="J220" si="294">SUM(H220:I220)</f>
        <v>7200</v>
      </c>
      <c r="K220" s="389"/>
    </row>
    <row r="221" spans="1:11" s="261" customFormat="1" ht="14.25">
      <c r="A221" s="360">
        <v>43565</v>
      </c>
      <c r="B221" s="361" t="s">
        <v>283</v>
      </c>
      <c r="C221" s="362">
        <v>26400</v>
      </c>
      <c r="D221" s="362" t="s">
        <v>15</v>
      </c>
      <c r="E221" s="363">
        <v>47.8</v>
      </c>
      <c r="F221" s="363">
        <v>47.5</v>
      </c>
      <c r="G221" s="363">
        <v>0</v>
      </c>
      <c r="H221" s="364">
        <f t="shared" ref="H221" si="295">SUM(F221-E221)*C221</f>
        <v>-7919.9999999999254</v>
      </c>
      <c r="I221" s="379">
        <v>0</v>
      </c>
      <c r="J221" s="388">
        <f t="shared" ref="J221" si="296">SUM(H221:I221)</f>
        <v>-7919.9999999999254</v>
      </c>
      <c r="K221" s="389"/>
    </row>
    <row r="222" spans="1:11" s="261" customFormat="1" ht="14.25">
      <c r="A222" s="360">
        <v>43564</v>
      </c>
      <c r="B222" s="361" t="s">
        <v>297</v>
      </c>
      <c r="C222" s="362">
        <v>6400</v>
      </c>
      <c r="D222" s="362" t="s">
        <v>15</v>
      </c>
      <c r="E222" s="363">
        <v>272.60000000000002</v>
      </c>
      <c r="F222" s="363">
        <v>274</v>
      </c>
      <c r="G222" s="363">
        <v>275.5</v>
      </c>
      <c r="H222" s="364">
        <f t="shared" ref="H222" si="297">SUM(F222-E222)*C222</f>
        <v>8959.9999999998545</v>
      </c>
      <c r="I222" s="379">
        <f>SUM(G222-F222)*C222</f>
        <v>9600</v>
      </c>
      <c r="J222" s="388">
        <f t="shared" ref="J222" si="298">SUM(H222:I222)</f>
        <v>18559.999999999854</v>
      </c>
      <c r="K222" s="389"/>
    </row>
    <row r="223" spans="1:11" s="261" customFormat="1" ht="14.25">
      <c r="A223" s="360">
        <v>43563</v>
      </c>
      <c r="B223" s="361" t="s">
        <v>281</v>
      </c>
      <c r="C223" s="362">
        <v>24000</v>
      </c>
      <c r="D223" s="362" t="s">
        <v>15</v>
      </c>
      <c r="E223" s="363">
        <v>55</v>
      </c>
      <c r="F223" s="363">
        <v>55.5</v>
      </c>
      <c r="G223" s="363">
        <v>0</v>
      </c>
      <c r="H223" s="364">
        <f t="shared" ref="H223" si="299">SUM(F223-E223)*C223</f>
        <v>12000</v>
      </c>
      <c r="I223" s="379">
        <v>0</v>
      </c>
      <c r="J223" s="388">
        <f t="shared" ref="J223" si="300">SUM(H223:I223)</f>
        <v>12000</v>
      </c>
      <c r="K223" s="389"/>
    </row>
    <row r="224" spans="1:11" s="261" customFormat="1" ht="14.25">
      <c r="A224" s="360">
        <v>43560</v>
      </c>
      <c r="B224" s="361" t="s">
        <v>27</v>
      </c>
      <c r="C224" s="362">
        <v>2000</v>
      </c>
      <c r="D224" s="362" t="s">
        <v>15</v>
      </c>
      <c r="E224" s="363">
        <v>638.5</v>
      </c>
      <c r="F224" s="363">
        <v>642.5</v>
      </c>
      <c r="G224" s="363">
        <v>0</v>
      </c>
      <c r="H224" s="364">
        <f t="shared" ref="H224" si="301">SUM(F224-E224)*C224</f>
        <v>8000</v>
      </c>
      <c r="I224" s="379">
        <v>0</v>
      </c>
      <c r="J224" s="388">
        <f t="shared" ref="J224" si="302">SUM(H224:I224)</f>
        <v>8000</v>
      </c>
      <c r="K224" s="389"/>
    </row>
    <row r="225" spans="1:11" s="261" customFormat="1" ht="14.25">
      <c r="A225" s="360">
        <v>43560</v>
      </c>
      <c r="B225" s="361" t="s">
        <v>84</v>
      </c>
      <c r="C225" s="362">
        <v>24000</v>
      </c>
      <c r="D225" s="362" t="s">
        <v>15</v>
      </c>
      <c r="E225" s="363">
        <v>59.5</v>
      </c>
      <c r="F225" s="363">
        <v>60</v>
      </c>
      <c r="G225" s="363">
        <v>0</v>
      </c>
      <c r="H225" s="364">
        <f t="shared" ref="H225" si="303">SUM(F225-E225)*C225</f>
        <v>12000</v>
      </c>
      <c r="I225" s="379">
        <v>0</v>
      </c>
      <c r="J225" s="388">
        <f t="shared" ref="J225" si="304">SUM(H225:I225)</f>
        <v>12000</v>
      </c>
      <c r="K225" s="389"/>
    </row>
    <row r="226" spans="1:11" s="261" customFormat="1" ht="14.25">
      <c r="A226" s="360">
        <v>43559</v>
      </c>
      <c r="B226" s="361" t="s">
        <v>133</v>
      </c>
      <c r="C226" s="362">
        <v>8000</v>
      </c>
      <c r="D226" s="362" t="s">
        <v>13</v>
      </c>
      <c r="E226" s="363">
        <v>131.4</v>
      </c>
      <c r="F226" s="363">
        <v>132</v>
      </c>
      <c r="G226" s="363">
        <v>0</v>
      </c>
      <c r="H226" s="364">
        <f>SUM(E226-F226)*C226</f>
        <v>-4799.9999999999545</v>
      </c>
      <c r="I226" s="379">
        <v>0</v>
      </c>
      <c r="J226" s="388">
        <f t="shared" ref="J226" si="305">SUM(H226:I226)</f>
        <v>-4799.9999999999545</v>
      </c>
      <c r="K226" s="389"/>
    </row>
    <row r="227" spans="1:11" s="261" customFormat="1" ht="14.25">
      <c r="A227" s="360">
        <v>43559</v>
      </c>
      <c r="B227" s="361" t="s">
        <v>255</v>
      </c>
      <c r="C227" s="362">
        <v>2200</v>
      </c>
      <c r="D227" s="362" t="s">
        <v>15</v>
      </c>
      <c r="E227" s="363">
        <v>775</v>
      </c>
      <c r="F227" s="363">
        <v>768</v>
      </c>
      <c r="G227" s="363">
        <v>0</v>
      </c>
      <c r="H227" s="364">
        <f t="shared" ref="H227" si="306">SUM(F227-E227)*C227</f>
        <v>-15400</v>
      </c>
      <c r="I227" s="379">
        <v>0</v>
      </c>
      <c r="J227" s="388">
        <f t="shared" ref="J227" si="307">SUM(H227:I227)</f>
        <v>-15400</v>
      </c>
      <c r="K227" s="389"/>
    </row>
    <row r="228" spans="1:11" s="261" customFormat="1" ht="14.25">
      <c r="A228" s="360">
        <v>43558</v>
      </c>
      <c r="B228" s="361" t="s">
        <v>295</v>
      </c>
      <c r="C228" s="362">
        <v>1500</v>
      </c>
      <c r="D228" s="362" t="s">
        <v>15</v>
      </c>
      <c r="E228" s="363">
        <v>739</v>
      </c>
      <c r="F228" s="363">
        <v>745</v>
      </c>
      <c r="G228" s="363">
        <v>0</v>
      </c>
      <c r="H228" s="364">
        <f t="shared" ref="H228" si="308">SUM(F228-E228)*C228</f>
        <v>9000</v>
      </c>
      <c r="I228" s="379">
        <v>0</v>
      </c>
      <c r="J228" s="388">
        <f t="shared" ref="J228" si="309">SUM(H228:I228)</f>
        <v>9000</v>
      </c>
      <c r="K228" s="389"/>
    </row>
    <row r="229" spans="1:11" s="261" customFormat="1" ht="14.25">
      <c r="A229" s="360">
        <v>43557</v>
      </c>
      <c r="B229" s="361" t="s">
        <v>133</v>
      </c>
      <c r="C229" s="362">
        <v>8000</v>
      </c>
      <c r="D229" s="362" t="s">
        <v>15</v>
      </c>
      <c r="E229" s="363">
        <v>136</v>
      </c>
      <c r="F229" s="363">
        <v>135</v>
      </c>
      <c r="G229" s="363">
        <v>0</v>
      </c>
      <c r="H229" s="364">
        <f t="shared" ref="H229" si="310">SUM(F229-E229)*C229</f>
        <v>-8000</v>
      </c>
      <c r="I229" s="379">
        <v>0</v>
      </c>
      <c r="J229" s="388">
        <f t="shared" ref="J229" si="311">SUM(H229:I229)</f>
        <v>-8000</v>
      </c>
      <c r="K229" s="389"/>
    </row>
    <row r="230" spans="1:11" s="261" customFormat="1" ht="14.25">
      <c r="A230" s="360">
        <v>43557</v>
      </c>
      <c r="B230" s="361" t="s">
        <v>294</v>
      </c>
      <c r="C230" s="362">
        <v>1500</v>
      </c>
      <c r="D230" s="362" t="s">
        <v>15</v>
      </c>
      <c r="E230" s="363">
        <v>1360</v>
      </c>
      <c r="F230" s="363">
        <v>1366</v>
      </c>
      <c r="G230" s="363">
        <v>0</v>
      </c>
      <c r="H230" s="364">
        <f t="shared" ref="H230" si="312">SUM(F230-E230)*C230</f>
        <v>9000</v>
      </c>
      <c r="I230" s="379">
        <v>0</v>
      </c>
      <c r="J230" s="388">
        <f t="shared" ref="J230" si="313">SUM(H230:I230)</f>
        <v>9000</v>
      </c>
      <c r="K230" s="389"/>
    </row>
    <row r="231" spans="1:11" s="261" customFormat="1" ht="14.25">
      <c r="A231" s="360">
        <v>43556</v>
      </c>
      <c r="B231" s="361" t="s">
        <v>105</v>
      </c>
      <c r="C231" s="362">
        <v>16000</v>
      </c>
      <c r="D231" s="362" t="s">
        <v>15</v>
      </c>
      <c r="E231" s="363">
        <v>41.15</v>
      </c>
      <c r="F231" s="363">
        <v>41.6</v>
      </c>
      <c r="G231" s="363">
        <v>0</v>
      </c>
      <c r="H231" s="364">
        <f t="shared" ref="H231" si="314">SUM(F231-E231)*C231</f>
        <v>7200.0000000000455</v>
      </c>
      <c r="I231" s="379">
        <v>0</v>
      </c>
      <c r="J231" s="388">
        <f t="shared" ref="J231" si="315">SUM(H231:I231)</f>
        <v>7200.0000000000455</v>
      </c>
      <c r="K231" s="389"/>
    </row>
    <row r="232" spans="1:11" s="261" customFormat="1" ht="14.25">
      <c r="A232" s="389"/>
      <c r="B232" s="389"/>
      <c r="C232" s="389"/>
      <c r="D232" s="389"/>
      <c r="E232" s="389"/>
      <c r="F232" s="389"/>
      <c r="G232" s="389"/>
      <c r="H232" s="389"/>
      <c r="I232" s="389"/>
      <c r="J232" s="389"/>
      <c r="K232" s="389"/>
    </row>
    <row r="233" spans="1:11" s="261" customFormat="1" ht="14.25">
      <c r="A233" s="390"/>
      <c r="B233" s="390"/>
      <c r="C233" s="390"/>
      <c r="D233" s="390"/>
      <c r="E233" s="390"/>
      <c r="F233" s="390"/>
      <c r="G233" s="390" t="s">
        <v>282</v>
      </c>
      <c r="H233" s="391">
        <f>SUM(H202:H231)</f>
        <v>78790.000000000291</v>
      </c>
      <c r="I233" s="419" t="s">
        <v>328</v>
      </c>
      <c r="J233" s="391">
        <f>SUM(J202:J231)</f>
        <v>149290.00000000032</v>
      </c>
      <c r="K233" s="389"/>
    </row>
    <row r="234" spans="1:11" s="261" customFormat="1" ht="14.25">
      <c r="A234" s="360"/>
      <c r="B234" s="361"/>
      <c r="C234" s="362"/>
      <c r="D234" s="362"/>
      <c r="E234" s="363"/>
      <c r="F234" s="363"/>
      <c r="G234" s="363"/>
      <c r="H234" s="364"/>
      <c r="I234" s="364"/>
      <c r="J234" s="364"/>
      <c r="K234" s="389"/>
    </row>
    <row r="235" spans="1:11" s="261" customFormat="1" ht="14.25">
      <c r="A235" s="393" t="s">
        <v>303</v>
      </c>
      <c r="B235" s="394" t="s">
        <v>304</v>
      </c>
      <c r="C235" s="380" t="s">
        <v>305</v>
      </c>
      <c r="D235" s="395" t="s">
        <v>306</v>
      </c>
      <c r="E235" s="395" t="s">
        <v>307</v>
      </c>
      <c r="F235" s="380" t="s">
        <v>296</v>
      </c>
      <c r="G235" s="363"/>
      <c r="H235" s="364"/>
      <c r="I235" s="364"/>
      <c r="J235" s="364"/>
      <c r="K235" s="389"/>
    </row>
    <row r="236" spans="1:11" s="261" customFormat="1" ht="14.25">
      <c r="A236" s="396" t="s">
        <v>308</v>
      </c>
      <c r="B236" s="382">
        <v>3</v>
      </c>
      <c r="C236" s="383">
        <f>SUM(A236-B236)</f>
        <v>27</v>
      </c>
      <c r="D236" s="397">
        <v>8</v>
      </c>
      <c r="E236" s="383">
        <f>SUM(C236-D236)</f>
        <v>19</v>
      </c>
      <c r="F236" s="383">
        <f>E236*100/C236</f>
        <v>70.370370370370367</v>
      </c>
      <c r="G236" s="363"/>
      <c r="H236" s="364"/>
      <c r="I236" s="364"/>
      <c r="J236" s="364"/>
      <c r="K236" s="389"/>
    </row>
    <row r="237" spans="1:11" s="261" customFormat="1" ht="14.25">
      <c r="A237" s="396"/>
      <c r="B237" s="382"/>
      <c r="C237" s="383"/>
      <c r="D237" s="397"/>
      <c r="E237" s="383"/>
      <c r="F237" s="383"/>
      <c r="G237" s="363"/>
      <c r="H237" s="364"/>
      <c r="I237" s="364"/>
      <c r="J237" s="364"/>
      <c r="K237" s="389"/>
    </row>
    <row r="238" spans="1:11" s="261" customFormat="1" ht="14.25">
      <c r="A238" s="390"/>
      <c r="B238" s="390"/>
      <c r="C238" s="390"/>
      <c r="D238" s="390"/>
      <c r="E238" s="390"/>
      <c r="F238" s="401">
        <v>43525</v>
      </c>
      <c r="G238" s="390"/>
      <c r="H238" s="390"/>
      <c r="I238" s="390"/>
      <c r="J238" s="390"/>
      <c r="K238" s="389"/>
    </row>
    <row r="239" spans="1:11" s="261" customFormat="1" ht="14.25">
      <c r="A239" s="389"/>
      <c r="B239" s="389"/>
      <c r="C239" s="389"/>
      <c r="D239" s="389"/>
      <c r="E239" s="389"/>
      <c r="F239" s="389"/>
      <c r="G239" s="389"/>
      <c r="H239" s="380" t="s">
        <v>296</v>
      </c>
      <c r="I239" s="403"/>
      <c r="J239" s="404">
        <v>0.81</v>
      </c>
      <c r="K239" s="389"/>
    </row>
    <row r="240" spans="1:11" s="261" customFormat="1" ht="14.25">
      <c r="A240" s="360">
        <v>43553</v>
      </c>
      <c r="B240" s="361" t="s">
        <v>35</v>
      </c>
      <c r="C240" s="362">
        <v>9000</v>
      </c>
      <c r="D240" s="362" t="s">
        <v>15</v>
      </c>
      <c r="E240" s="363">
        <v>105</v>
      </c>
      <c r="F240" s="363">
        <v>106</v>
      </c>
      <c r="G240" s="363">
        <v>107</v>
      </c>
      <c r="H240" s="364">
        <f t="shared" ref="H240" si="316">SUM(F240-E240)*C240</f>
        <v>9000</v>
      </c>
      <c r="I240" s="379">
        <f>SUM(G240-F240)*C240</f>
        <v>9000</v>
      </c>
      <c r="J240" s="388">
        <f t="shared" ref="J240" si="317">SUM(H240:I240)</f>
        <v>18000</v>
      </c>
      <c r="K240" s="389"/>
    </row>
    <row r="241" spans="1:11" s="261" customFormat="1" ht="14.25">
      <c r="A241" s="360">
        <v>43552</v>
      </c>
      <c r="B241" s="361" t="s">
        <v>55</v>
      </c>
      <c r="C241" s="362">
        <v>4000</v>
      </c>
      <c r="D241" s="362" t="s">
        <v>15</v>
      </c>
      <c r="E241" s="363">
        <v>268</v>
      </c>
      <c r="F241" s="363">
        <v>270</v>
      </c>
      <c r="G241" s="363">
        <v>272</v>
      </c>
      <c r="H241" s="364">
        <f t="shared" ref="H241" si="318">SUM(F241-E241)*C241</f>
        <v>8000</v>
      </c>
      <c r="I241" s="379">
        <f>SUM(G241-F241)*C241</f>
        <v>8000</v>
      </c>
      <c r="J241" s="388">
        <f t="shared" ref="J241" si="319">SUM(H241:I241)</f>
        <v>16000</v>
      </c>
      <c r="K241" s="389"/>
    </row>
    <row r="242" spans="1:11" s="261" customFormat="1" ht="14.25">
      <c r="A242" s="360">
        <v>43552</v>
      </c>
      <c r="B242" s="361" t="s">
        <v>17</v>
      </c>
      <c r="C242" s="362">
        <v>2000</v>
      </c>
      <c r="D242" s="362" t="s">
        <v>15</v>
      </c>
      <c r="E242" s="363">
        <v>631</v>
      </c>
      <c r="F242" s="363">
        <v>625</v>
      </c>
      <c r="G242" s="363">
        <v>0</v>
      </c>
      <c r="H242" s="364">
        <f t="shared" ref="H242" si="320">SUM(F242-E242)*C242</f>
        <v>-12000</v>
      </c>
      <c r="I242" s="379">
        <v>0</v>
      </c>
      <c r="J242" s="388">
        <f t="shared" ref="J242" si="321">SUM(H242:I242)</f>
        <v>-12000</v>
      </c>
      <c r="K242" s="389"/>
    </row>
    <row r="243" spans="1:11" s="261" customFormat="1" ht="14.25">
      <c r="A243" s="360">
        <v>43551</v>
      </c>
      <c r="B243" s="361" t="s">
        <v>290</v>
      </c>
      <c r="C243" s="362">
        <v>26400</v>
      </c>
      <c r="D243" s="362" t="s">
        <v>15</v>
      </c>
      <c r="E243" s="363">
        <v>45.55</v>
      </c>
      <c r="F243" s="363">
        <v>46</v>
      </c>
      <c r="G243" s="363">
        <v>46.5</v>
      </c>
      <c r="H243" s="364">
        <f t="shared" ref="H243:H244" si="322">SUM(F243-E243)*C243</f>
        <v>11880.000000000075</v>
      </c>
      <c r="I243" s="379">
        <v>0</v>
      </c>
      <c r="J243" s="388">
        <f t="shared" ref="J243" si="323">SUM(H243:I243)</f>
        <v>11880.000000000075</v>
      </c>
      <c r="K243" s="389"/>
    </row>
    <row r="244" spans="1:11" s="261" customFormat="1" ht="14.25">
      <c r="A244" s="360">
        <v>43551</v>
      </c>
      <c r="B244" s="361" t="s">
        <v>276</v>
      </c>
      <c r="C244" s="362">
        <v>16000</v>
      </c>
      <c r="D244" s="362" t="s">
        <v>15</v>
      </c>
      <c r="E244" s="363">
        <v>113.2</v>
      </c>
      <c r="F244" s="363">
        <v>112.6</v>
      </c>
      <c r="G244" s="363">
        <v>0</v>
      </c>
      <c r="H244" s="364">
        <f t="shared" si="322"/>
        <v>-9600.0000000001364</v>
      </c>
      <c r="I244" s="379">
        <v>0</v>
      </c>
      <c r="J244" s="388">
        <f t="shared" ref="J244:J246" si="324">SUM(H244:I244)</f>
        <v>-9600.0000000001364</v>
      </c>
      <c r="K244" s="389"/>
    </row>
    <row r="245" spans="1:11" s="261" customFormat="1" ht="14.25">
      <c r="A245" s="360">
        <v>43550</v>
      </c>
      <c r="B245" s="361" t="s">
        <v>290</v>
      </c>
      <c r="C245" s="362">
        <v>26400</v>
      </c>
      <c r="D245" s="362" t="s">
        <v>15</v>
      </c>
      <c r="E245" s="363">
        <v>45</v>
      </c>
      <c r="F245" s="363">
        <v>45</v>
      </c>
      <c r="G245" s="363">
        <v>0</v>
      </c>
      <c r="H245" s="364">
        <f t="shared" ref="H245:H246" si="325">SUM(F245-E245)*C245</f>
        <v>0</v>
      </c>
      <c r="I245" s="379">
        <v>0</v>
      </c>
      <c r="J245" s="388">
        <f t="shared" si="324"/>
        <v>0</v>
      </c>
      <c r="K245" s="389"/>
    </row>
    <row r="246" spans="1:11" s="261" customFormat="1" ht="14.25">
      <c r="A246" s="360">
        <v>43550</v>
      </c>
      <c r="B246" s="361" t="s">
        <v>289</v>
      </c>
      <c r="C246" s="362">
        <v>12000</v>
      </c>
      <c r="D246" s="362" t="s">
        <v>15</v>
      </c>
      <c r="E246" s="363">
        <v>102</v>
      </c>
      <c r="F246" s="363">
        <v>102.8</v>
      </c>
      <c r="G246" s="363">
        <v>0</v>
      </c>
      <c r="H246" s="364">
        <f t="shared" si="325"/>
        <v>9599.9999999999654</v>
      </c>
      <c r="I246" s="379">
        <v>0</v>
      </c>
      <c r="J246" s="388">
        <f t="shared" si="324"/>
        <v>9599.9999999999654</v>
      </c>
      <c r="K246" s="389"/>
    </row>
    <row r="247" spans="1:11" s="261" customFormat="1" ht="14.25">
      <c r="A247" s="360">
        <v>43546</v>
      </c>
      <c r="B247" s="361" t="s">
        <v>288</v>
      </c>
      <c r="C247" s="362">
        <v>12000</v>
      </c>
      <c r="D247" s="362" t="s">
        <v>15</v>
      </c>
      <c r="E247" s="363">
        <v>141.5</v>
      </c>
      <c r="F247" s="363">
        <v>142.5</v>
      </c>
      <c r="G247" s="363">
        <v>0</v>
      </c>
      <c r="H247" s="364">
        <f t="shared" ref="H247" si="326">SUM(F247-E247)*C247</f>
        <v>12000</v>
      </c>
      <c r="I247" s="379">
        <v>0</v>
      </c>
      <c r="J247" s="388">
        <f t="shared" ref="J247" si="327">SUM(H247:I247)</f>
        <v>12000</v>
      </c>
      <c r="K247" s="389"/>
    </row>
    <row r="248" spans="1:11" s="261" customFormat="1" ht="14.25">
      <c r="A248" s="360">
        <v>43544</v>
      </c>
      <c r="B248" s="361" t="s">
        <v>287</v>
      </c>
      <c r="C248" s="362">
        <v>16000</v>
      </c>
      <c r="D248" s="362" t="s">
        <v>15</v>
      </c>
      <c r="E248" s="363">
        <v>109.65</v>
      </c>
      <c r="F248" s="363">
        <v>110.15</v>
      </c>
      <c r="G248" s="363">
        <v>110.65</v>
      </c>
      <c r="H248" s="364">
        <f t="shared" ref="H248" si="328">SUM(F248-E248)*C248</f>
        <v>8000</v>
      </c>
      <c r="I248" s="379">
        <f>SUM(G248-F248)*C248</f>
        <v>8000</v>
      </c>
      <c r="J248" s="388">
        <f t="shared" ref="J248" si="329">SUM(H248:I248)</f>
        <v>16000</v>
      </c>
      <c r="K248" s="389"/>
    </row>
    <row r="249" spans="1:11" s="261" customFormat="1" ht="14.25">
      <c r="A249" s="360">
        <v>43543</v>
      </c>
      <c r="B249" s="361" t="s">
        <v>281</v>
      </c>
      <c r="C249" s="362">
        <v>24000</v>
      </c>
      <c r="D249" s="362" t="s">
        <v>15</v>
      </c>
      <c r="E249" s="363">
        <v>52.55</v>
      </c>
      <c r="F249" s="363">
        <v>53</v>
      </c>
      <c r="G249" s="363">
        <v>0</v>
      </c>
      <c r="H249" s="364">
        <f t="shared" ref="H249" si="330">SUM(F249-E249)*C249</f>
        <v>10800.000000000069</v>
      </c>
      <c r="I249" s="379">
        <v>0</v>
      </c>
      <c r="J249" s="388">
        <f t="shared" ref="J249" si="331">SUM(H249:I249)</f>
        <v>10800.000000000069</v>
      </c>
      <c r="K249" s="389"/>
    </row>
    <row r="250" spans="1:11" s="261" customFormat="1" ht="14.25">
      <c r="A250" s="360">
        <v>43542</v>
      </c>
      <c r="B250" s="361" t="s">
        <v>102</v>
      </c>
      <c r="C250" s="362">
        <v>8000</v>
      </c>
      <c r="D250" s="362" t="s">
        <v>15</v>
      </c>
      <c r="E250" s="363">
        <v>138</v>
      </c>
      <c r="F250" s="363">
        <v>139</v>
      </c>
      <c r="G250" s="363">
        <v>140</v>
      </c>
      <c r="H250" s="364">
        <f t="shared" ref="H250" si="332">SUM(F250-E250)*C250</f>
        <v>8000</v>
      </c>
      <c r="I250" s="379">
        <f>SUM(G250-F250)*C250</f>
        <v>8000</v>
      </c>
      <c r="J250" s="388">
        <f t="shared" ref="J250" si="333">SUM(H250:I250)</f>
        <v>16000</v>
      </c>
      <c r="K250" s="389"/>
    </row>
    <row r="251" spans="1:11" s="261" customFormat="1" ht="14.25">
      <c r="A251" s="360">
        <v>43542</v>
      </c>
      <c r="B251" s="361" t="s">
        <v>285</v>
      </c>
      <c r="C251" s="362">
        <v>2400</v>
      </c>
      <c r="D251" s="362" t="s">
        <v>15</v>
      </c>
      <c r="E251" s="363">
        <v>752</v>
      </c>
      <c r="F251" s="363">
        <v>756</v>
      </c>
      <c r="G251" s="363">
        <v>0</v>
      </c>
      <c r="H251" s="364">
        <f t="shared" ref="H251" si="334">SUM(F251-E251)*C251</f>
        <v>9600</v>
      </c>
      <c r="I251" s="379">
        <v>0</v>
      </c>
      <c r="J251" s="388">
        <f t="shared" ref="J251" si="335">SUM(H251:I251)</f>
        <v>9600</v>
      </c>
      <c r="K251" s="389"/>
    </row>
    <row r="252" spans="1:11" ht="14.25">
      <c r="A252" s="360">
        <v>43539</v>
      </c>
      <c r="B252" s="361" t="s">
        <v>276</v>
      </c>
      <c r="C252" s="362">
        <v>16000</v>
      </c>
      <c r="D252" s="362" t="s">
        <v>15</v>
      </c>
      <c r="E252" s="363">
        <v>108.2</v>
      </c>
      <c r="F252" s="363">
        <v>108.7</v>
      </c>
      <c r="G252" s="363">
        <v>109.2</v>
      </c>
      <c r="H252" s="364">
        <f t="shared" ref="H252" si="336">SUM(F252-E252)*C252</f>
        <v>8000</v>
      </c>
      <c r="I252" s="379">
        <f>SUM(G252-F252)*C252</f>
        <v>8000</v>
      </c>
      <c r="J252" s="388">
        <f t="shared" ref="J252" si="337">SUM(H252:I252)</f>
        <v>16000</v>
      </c>
      <c r="K252" s="389"/>
    </row>
    <row r="253" spans="1:11" ht="14.25">
      <c r="A253" s="360">
        <v>43539</v>
      </c>
      <c r="B253" s="361" t="s">
        <v>91</v>
      </c>
      <c r="C253" s="362">
        <v>2400</v>
      </c>
      <c r="D253" s="362" t="s">
        <v>15</v>
      </c>
      <c r="E253" s="363">
        <v>618</v>
      </c>
      <c r="F253" s="363">
        <v>622</v>
      </c>
      <c r="G253" s="363">
        <v>626</v>
      </c>
      <c r="H253" s="364">
        <f t="shared" ref="H253" si="338">SUM(F253-E253)*C253</f>
        <v>9600</v>
      </c>
      <c r="I253" s="379">
        <f>SUM(G253-F253)*C253</f>
        <v>9600</v>
      </c>
      <c r="J253" s="388">
        <f t="shared" ref="J253" si="339">SUM(H253:I253)</f>
        <v>19200</v>
      </c>
      <c r="K253" s="389"/>
    </row>
    <row r="254" spans="1:11" ht="14.25">
      <c r="A254" s="360">
        <v>43538</v>
      </c>
      <c r="B254" s="361" t="s">
        <v>279</v>
      </c>
      <c r="C254" s="362">
        <v>16000</v>
      </c>
      <c r="D254" s="362" t="s">
        <v>15</v>
      </c>
      <c r="E254" s="363">
        <v>63</v>
      </c>
      <c r="F254" s="363">
        <v>63.5</v>
      </c>
      <c r="G254" s="363">
        <v>64</v>
      </c>
      <c r="H254" s="364">
        <f t="shared" ref="H254" si="340">SUM(F254-E254)*C254</f>
        <v>8000</v>
      </c>
      <c r="I254" s="379">
        <f>SUM(G254-F254)*C254</f>
        <v>8000</v>
      </c>
      <c r="J254" s="388">
        <f t="shared" ref="J254" si="341">SUM(H254:I254)</f>
        <v>16000</v>
      </c>
      <c r="K254" s="389"/>
    </row>
    <row r="255" spans="1:11" s="261" customFormat="1" ht="14.25">
      <c r="A255" s="360">
        <v>43538</v>
      </c>
      <c r="B255" s="361" t="s">
        <v>286</v>
      </c>
      <c r="C255" s="362">
        <v>1200</v>
      </c>
      <c r="D255" s="362" t="s">
        <v>15</v>
      </c>
      <c r="E255" s="363">
        <v>942</v>
      </c>
      <c r="F255" s="363">
        <v>949</v>
      </c>
      <c r="G255" s="363">
        <v>0</v>
      </c>
      <c r="H255" s="364">
        <f t="shared" ref="H255" si="342">SUM(F255-E255)*C255</f>
        <v>8400</v>
      </c>
      <c r="I255" s="379">
        <v>0</v>
      </c>
      <c r="J255" s="388">
        <f t="shared" ref="J255" si="343">SUM(H255:I255)</f>
        <v>8400</v>
      </c>
      <c r="K255" s="389"/>
    </row>
    <row r="256" spans="1:11" ht="14.25">
      <c r="A256" s="360">
        <v>43538</v>
      </c>
      <c r="B256" s="361" t="s">
        <v>104</v>
      </c>
      <c r="C256" s="362">
        <v>8000</v>
      </c>
      <c r="D256" s="362" t="s">
        <v>15</v>
      </c>
      <c r="E256" s="363">
        <v>45.5</v>
      </c>
      <c r="F256" s="363">
        <v>46.35</v>
      </c>
      <c r="G256" s="363">
        <v>0</v>
      </c>
      <c r="H256" s="364">
        <f t="shared" ref="H256:H257" si="344">SUM(F256-E256)*C256</f>
        <v>6800.0000000000109</v>
      </c>
      <c r="I256" s="379">
        <v>0</v>
      </c>
      <c r="J256" s="388">
        <f t="shared" ref="J256:J257" si="345">SUM(H256:I256)</f>
        <v>6800.0000000000109</v>
      </c>
      <c r="K256" s="389"/>
    </row>
    <row r="257" spans="1:11" ht="14.25">
      <c r="A257" s="360">
        <v>43538</v>
      </c>
      <c r="B257" s="361" t="s">
        <v>281</v>
      </c>
      <c r="C257" s="362">
        <v>24000</v>
      </c>
      <c r="D257" s="362" t="s">
        <v>15</v>
      </c>
      <c r="E257" s="363">
        <v>50.75</v>
      </c>
      <c r="F257" s="363">
        <v>50.25</v>
      </c>
      <c r="G257" s="363">
        <v>64</v>
      </c>
      <c r="H257" s="364">
        <f t="shared" si="344"/>
        <v>-12000</v>
      </c>
      <c r="I257" s="379">
        <v>0</v>
      </c>
      <c r="J257" s="388">
        <f t="shared" si="345"/>
        <v>-12000</v>
      </c>
      <c r="K257" s="389"/>
    </row>
    <row r="258" spans="1:11" ht="14.25">
      <c r="A258" s="360">
        <v>43537</v>
      </c>
      <c r="B258" s="361" t="s">
        <v>285</v>
      </c>
      <c r="C258" s="362">
        <v>2400</v>
      </c>
      <c r="D258" s="362" t="s">
        <v>15</v>
      </c>
      <c r="E258" s="363">
        <v>743</v>
      </c>
      <c r="F258" s="363">
        <v>743</v>
      </c>
      <c r="G258" s="363">
        <v>0</v>
      </c>
      <c r="H258" s="364">
        <f t="shared" ref="H258" si="346">SUM(F258-E258)*C258</f>
        <v>0</v>
      </c>
      <c r="I258" s="379">
        <v>0</v>
      </c>
      <c r="J258" s="388">
        <f t="shared" ref="J258" si="347">SUM(H258:I258)</f>
        <v>0</v>
      </c>
      <c r="K258" s="389"/>
    </row>
    <row r="259" spans="1:11" ht="14.25">
      <c r="A259" s="360">
        <v>43537</v>
      </c>
      <c r="B259" s="361" t="s">
        <v>283</v>
      </c>
      <c r="C259" s="362">
        <v>26400</v>
      </c>
      <c r="D259" s="362" t="s">
        <v>15</v>
      </c>
      <c r="E259" s="363">
        <v>42.5</v>
      </c>
      <c r="F259" s="363">
        <v>41.8</v>
      </c>
      <c r="G259" s="363">
        <v>0</v>
      </c>
      <c r="H259" s="364">
        <f t="shared" ref="H259" si="348">SUM(F259-E259)*C259</f>
        <v>-18480.000000000076</v>
      </c>
      <c r="I259" s="379">
        <v>0</v>
      </c>
      <c r="J259" s="388">
        <f t="shared" ref="J259" si="349">SUM(H259:I259)</f>
        <v>-18480.000000000076</v>
      </c>
      <c r="K259" s="389"/>
    </row>
    <row r="260" spans="1:11" ht="14.25">
      <c r="A260" s="360">
        <v>43536</v>
      </c>
      <c r="B260" s="361" t="s">
        <v>284</v>
      </c>
      <c r="C260" s="362">
        <v>8000</v>
      </c>
      <c r="D260" s="362" t="s">
        <v>15</v>
      </c>
      <c r="E260" s="363">
        <v>144</v>
      </c>
      <c r="F260" s="363">
        <v>145</v>
      </c>
      <c r="G260" s="363">
        <v>146</v>
      </c>
      <c r="H260" s="364">
        <f t="shared" ref="H260" si="350">SUM(F260-E260)*C260</f>
        <v>8000</v>
      </c>
      <c r="I260" s="379">
        <f>SUM(G260-F260)*C260</f>
        <v>8000</v>
      </c>
      <c r="J260" s="388">
        <f t="shared" ref="J260" si="351">SUM(H260:I260)</f>
        <v>16000</v>
      </c>
      <c r="K260" s="389"/>
    </row>
    <row r="261" spans="1:11" ht="14.25">
      <c r="A261" s="360">
        <v>43535</v>
      </c>
      <c r="B261" s="361" t="s">
        <v>35</v>
      </c>
      <c r="C261" s="362">
        <v>9000</v>
      </c>
      <c r="D261" s="362" t="s">
        <v>15</v>
      </c>
      <c r="E261" s="363">
        <v>98</v>
      </c>
      <c r="F261" s="363">
        <v>99</v>
      </c>
      <c r="G261" s="363">
        <v>100</v>
      </c>
      <c r="H261" s="364">
        <f t="shared" ref="H261:H262" si="352">SUM(F261-E261)*C261</f>
        <v>9000</v>
      </c>
      <c r="I261" s="379">
        <f>SUM(G261-F261)*C261</f>
        <v>9000</v>
      </c>
      <c r="J261" s="388">
        <f t="shared" ref="J261" si="353">SUM(H261:I261)</f>
        <v>18000</v>
      </c>
      <c r="K261" s="389"/>
    </row>
    <row r="262" spans="1:11" ht="14.25">
      <c r="A262" s="360">
        <v>43535</v>
      </c>
      <c r="B262" s="361" t="s">
        <v>283</v>
      </c>
      <c r="C262" s="362">
        <v>27000</v>
      </c>
      <c r="D262" s="362" t="s">
        <v>15</v>
      </c>
      <c r="E262" s="363">
        <v>41.5</v>
      </c>
      <c r="F262" s="363">
        <v>42</v>
      </c>
      <c r="G262" s="363">
        <v>0</v>
      </c>
      <c r="H262" s="364">
        <f t="shared" si="352"/>
        <v>13500</v>
      </c>
      <c r="I262" s="379">
        <v>0</v>
      </c>
      <c r="J262" s="388">
        <f t="shared" ref="J262" si="354">SUM(H262:I262)</f>
        <v>13500</v>
      </c>
      <c r="K262" s="389"/>
    </row>
    <row r="263" spans="1:11" ht="14.25">
      <c r="A263" s="360">
        <v>43532</v>
      </c>
      <c r="B263" s="361" t="s">
        <v>276</v>
      </c>
      <c r="C263" s="362">
        <v>16000</v>
      </c>
      <c r="D263" s="362" t="s">
        <v>15</v>
      </c>
      <c r="E263" s="363">
        <v>100.8</v>
      </c>
      <c r="F263" s="363">
        <v>100.8</v>
      </c>
      <c r="G263" s="363">
        <v>0</v>
      </c>
      <c r="H263" s="364">
        <f t="shared" ref="H263" si="355">SUM(F263-E263)*C263</f>
        <v>0</v>
      </c>
      <c r="I263" s="379">
        <v>0</v>
      </c>
      <c r="J263" s="388">
        <f t="shared" ref="J263" si="356">SUM(H263:I263)</f>
        <v>0</v>
      </c>
      <c r="K263" s="389"/>
    </row>
    <row r="264" spans="1:11" ht="14.25">
      <c r="A264" s="360">
        <v>43531</v>
      </c>
      <c r="B264" s="361" t="s">
        <v>49</v>
      </c>
      <c r="C264" s="362">
        <v>14000</v>
      </c>
      <c r="D264" s="362" t="s">
        <v>15</v>
      </c>
      <c r="E264" s="363">
        <v>85.5</v>
      </c>
      <c r="F264" s="363">
        <v>86.1</v>
      </c>
      <c r="G264" s="363">
        <v>86.65</v>
      </c>
      <c r="H264" s="364">
        <f t="shared" ref="H264" si="357">SUM(F264-E264)*C264</f>
        <v>8399.99999999992</v>
      </c>
      <c r="I264" s="379">
        <f>SUM(G264-F264)*C264</f>
        <v>7700.0000000001592</v>
      </c>
      <c r="J264" s="388">
        <f t="shared" ref="J264:J269" si="358">SUM(H264:I264)</f>
        <v>16100.00000000008</v>
      </c>
      <c r="K264" s="389"/>
    </row>
    <row r="265" spans="1:11" ht="14.25">
      <c r="A265" s="360">
        <v>43530</v>
      </c>
      <c r="B265" s="361" t="s">
        <v>281</v>
      </c>
      <c r="C265" s="362">
        <v>24000</v>
      </c>
      <c r="D265" s="362" t="s">
        <v>15</v>
      </c>
      <c r="E265" s="363">
        <v>52.2</v>
      </c>
      <c r="F265" s="363">
        <v>51.4</v>
      </c>
      <c r="G265" s="363">
        <v>0</v>
      </c>
      <c r="H265" s="364">
        <f t="shared" ref="H265:H270" si="359">SUM(F265-E265)*C265</f>
        <v>-19200.000000000102</v>
      </c>
      <c r="I265" s="379">
        <v>0</v>
      </c>
      <c r="J265" s="388">
        <f t="shared" si="358"/>
        <v>-19200.000000000102</v>
      </c>
      <c r="K265" s="389"/>
    </row>
    <row r="266" spans="1:11" ht="14.25">
      <c r="A266" s="360">
        <v>43529</v>
      </c>
      <c r="B266" s="361" t="s">
        <v>69</v>
      </c>
      <c r="C266" s="362">
        <v>3000</v>
      </c>
      <c r="D266" s="362" t="s">
        <v>15</v>
      </c>
      <c r="E266" s="363">
        <v>536.5</v>
      </c>
      <c r="F266" s="363">
        <v>540</v>
      </c>
      <c r="G266" s="363">
        <v>544</v>
      </c>
      <c r="H266" s="364">
        <f t="shared" si="359"/>
        <v>10500</v>
      </c>
      <c r="I266" s="379">
        <f>SUM(G266-F266)*C266</f>
        <v>12000</v>
      </c>
      <c r="J266" s="386">
        <f t="shared" si="358"/>
        <v>22500</v>
      </c>
      <c r="K266" s="389"/>
    </row>
    <row r="267" spans="1:11" ht="14.25">
      <c r="A267" s="360">
        <v>43529</v>
      </c>
      <c r="B267" s="361" t="s">
        <v>79</v>
      </c>
      <c r="C267" s="362">
        <v>18000</v>
      </c>
      <c r="D267" s="362" t="s">
        <v>15</v>
      </c>
      <c r="E267" s="363">
        <v>63</v>
      </c>
      <c r="F267" s="363">
        <v>63</v>
      </c>
      <c r="G267" s="363">
        <v>0</v>
      </c>
      <c r="H267" s="364">
        <f t="shared" si="359"/>
        <v>0</v>
      </c>
      <c r="I267" s="379">
        <v>0</v>
      </c>
      <c r="J267" s="386">
        <v>0</v>
      </c>
      <c r="K267" s="389"/>
    </row>
    <row r="268" spans="1:11" ht="14.25">
      <c r="A268" s="360">
        <v>43525</v>
      </c>
      <c r="B268" s="361" t="s">
        <v>276</v>
      </c>
      <c r="C268" s="362">
        <v>16000</v>
      </c>
      <c r="D268" s="362" t="s">
        <v>15</v>
      </c>
      <c r="E268" s="363">
        <v>86.7</v>
      </c>
      <c r="F268" s="363">
        <v>87.2</v>
      </c>
      <c r="G268" s="363">
        <v>88</v>
      </c>
      <c r="H268" s="364">
        <f t="shared" si="359"/>
        <v>8000</v>
      </c>
      <c r="I268" s="379">
        <f>SUM(G268-F268)*C268</f>
        <v>12799.999999999955</v>
      </c>
      <c r="J268" s="386">
        <f t="shared" si="358"/>
        <v>20799.999999999956</v>
      </c>
      <c r="K268" s="389"/>
    </row>
    <row r="269" spans="1:11" ht="14.25">
      <c r="A269" s="360">
        <v>43525</v>
      </c>
      <c r="B269" s="361" t="s">
        <v>43</v>
      </c>
      <c r="C269" s="362">
        <v>1800</v>
      </c>
      <c r="D269" s="362" t="s">
        <v>15</v>
      </c>
      <c r="E269" s="363">
        <v>405.5</v>
      </c>
      <c r="F269" s="363">
        <v>410.5</v>
      </c>
      <c r="G269" s="363">
        <v>415.5</v>
      </c>
      <c r="H269" s="364">
        <f t="shared" si="359"/>
        <v>9000</v>
      </c>
      <c r="I269" s="379">
        <f t="shared" ref="I269:I270" si="360">(IF(D269="SHORT",IF(G269="",0,E269-G269),IF(D269="LONG",IF(G269="",0,G269-F269))))*C269</f>
        <v>9000</v>
      </c>
      <c r="J269" s="386">
        <f t="shared" si="358"/>
        <v>18000</v>
      </c>
      <c r="K269" s="389"/>
    </row>
    <row r="270" spans="1:11" ht="14.25">
      <c r="A270" s="360">
        <v>43525</v>
      </c>
      <c r="B270" s="361" t="s">
        <v>279</v>
      </c>
      <c r="C270" s="362">
        <v>16000</v>
      </c>
      <c r="D270" s="362" t="s">
        <v>15</v>
      </c>
      <c r="E270" s="363">
        <v>54.5</v>
      </c>
      <c r="F270" s="363">
        <v>55</v>
      </c>
      <c r="G270" s="363">
        <v>55.5</v>
      </c>
      <c r="H270" s="364">
        <f t="shared" si="359"/>
        <v>8000</v>
      </c>
      <c r="I270" s="379">
        <f t="shared" si="360"/>
        <v>8000</v>
      </c>
      <c r="J270" s="386">
        <f t="shared" ref="J270" si="361">SUM(H270:I270)</f>
        <v>16000</v>
      </c>
      <c r="K270" s="389"/>
    </row>
    <row r="271" spans="1:11" ht="14.25">
      <c r="A271" s="360"/>
      <c r="B271" s="361"/>
      <c r="C271" s="362"/>
      <c r="D271" s="362"/>
      <c r="E271" s="363"/>
      <c r="F271" s="363"/>
      <c r="G271" s="363"/>
      <c r="H271" s="364"/>
      <c r="I271" s="364"/>
      <c r="J271" s="364"/>
      <c r="K271" s="389"/>
    </row>
    <row r="272" spans="1:11" ht="14.25">
      <c r="A272" s="390"/>
      <c r="B272" s="390"/>
      <c r="C272" s="390"/>
      <c r="D272" s="390"/>
      <c r="E272" s="390"/>
      <c r="F272" s="390"/>
      <c r="G272" s="390" t="s">
        <v>282</v>
      </c>
      <c r="H272" s="391">
        <f>SUM(H240:H270)</f>
        <v>130799.99999999972</v>
      </c>
      <c r="I272" s="390"/>
      <c r="J272" s="391">
        <f>SUM(J133:J270)</f>
        <v>1303460.8099999998</v>
      </c>
      <c r="K272" s="389"/>
    </row>
    <row r="273" spans="1:11" ht="14.25">
      <c r="A273" s="360"/>
      <c r="B273" s="361"/>
      <c r="C273" s="362"/>
      <c r="D273" s="362"/>
      <c r="E273" s="363"/>
      <c r="F273" s="363"/>
      <c r="G273" s="363"/>
      <c r="H273" s="364"/>
      <c r="I273" s="364"/>
      <c r="J273" s="364"/>
      <c r="K273" s="389"/>
    </row>
    <row r="274" spans="1:11" ht="14.25">
      <c r="A274" s="390"/>
      <c r="B274" s="390"/>
      <c r="C274" s="390"/>
      <c r="D274" s="390"/>
      <c r="E274" s="390"/>
      <c r="F274" s="401">
        <v>43497</v>
      </c>
      <c r="G274" s="390"/>
      <c r="H274" s="390"/>
      <c r="I274" s="390"/>
      <c r="J274" s="390"/>
      <c r="K274" s="389"/>
    </row>
    <row r="275" spans="1:11" ht="14.25">
      <c r="A275" s="389"/>
      <c r="B275" s="389"/>
      <c r="C275" s="389"/>
      <c r="D275" s="389"/>
      <c r="E275" s="389"/>
      <c r="F275" s="389"/>
      <c r="G275" s="389"/>
      <c r="H275" s="380" t="s">
        <v>296</v>
      </c>
      <c r="I275" s="403"/>
      <c r="J275" s="404">
        <v>0.64</v>
      </c>
      <c r="K275" s="389"/>
    </row>
    <row r="276" spans="1:11" ht="14.25">
      <c r="A276" s="360">
        <v>43524</v>
      </c>
      <c r="B276" s="361" t="s">
        <v>276</v>
      </c>
      <c r="C276" s="362">
        <v>16000</v>
      </c>
      <c r="D276" s="362" t="s">
        <v>15</v>
      </c>
      <c r="E276" s="363">
        <v>85.1</v>
      </c>
      <c r="F276" s="363">
        <v>85.6</v>
      </c>
      <c r="G276" s="363">
        <v>0</v>
      </c>
      <c r="H276" s="364">
        <f>SUM(F276-E276)*C276</f>
        <v>8000</v>
      </c>
      <c r="I276" s="364">
        <v>0</v>
      </c>
      <c r="J276" s="386">
        <f>SUM(H276:I276)</f>
        <v>8000</v>
      </c>
      <c r="K276" s="389"/>
    </row>
    <row r="277" spans="1:11" ht="14.25">
      <c r="A277" s="360">
        <v>43523</v>
      </c>
      <c r="B277" s="361" t="s">
        <v>278</v>
      </c>
      <c r="C277" s="362">
        <v>24000</v>
      </c>
      <c r="D277" s="362" t="s">
        <v>15</v>
      </c>
      <c r="E277" s="363">
        <v>32</v>
      </c>
      <c r="F277" s="363">
        <v>32.4</v>
      </c>
      <c r="G277" s="363">
        <v>0</v>
      </c>
      <c r="H277" s="364">
        <f t="shared" ref="H277:H302" si="362">SUM(F277-E277)*C277</f>
        <v>9599.9999999999654</v>
      </c>
      <c r="I277" s="364">
        <v>0</v>
      </c>
      <c r="J277" s="386">
        <f t="shared" ref="J277:J301" si="363">SUM(H277:I277)</f>
        <v>9599.9999999999654</v>
      </c>
      <c r="K277" s="389"/>
    </row>
    <row r="278" spans="1:11" ht="14.25">
      <c r="A278" s="360">
        <v>43523</v>
      </c>
      <c r="B278" s="361" t="s">
        <v>279</v>
      </c>
      <c r="C278" s="362">
        <v>16000</v>
      </c>
      <c r="D278" s="362" t="s">
        <v>15</v>
      </c>
      <c r="E278" s="363">
        <v>53.75</v>
      </c>
      <c r="F278" s="363">
        <v>54.25</v>
      </c>
      <c r="G278" s="363">
        <v>0</v>
      </c>
      <c r="H278" s="364">
        <f t="shared" si="362"/>
        <v>8000</v>
      </c>
      <c r="I278" s="364">
        <v>0</v>
      </c>
      <c r="J278" s="386">
        <f t="shared" si="363"/>
        <v>8000</v>
      </c>
      <c r="K278" s="389"/>
    </row>
    <row r="279" spans="1:11" s="261" customFormat="1" ht="14.25">
      <c r="A279" s="360">
        <v>43522</v>
      </c>
      <c r="B279" s="361" t="s">
        <v>280</v>
      </c>
      <c r="C279" s="362">
        <v>1200</v>
      </c>
      <c r="D279" s="362" t="s">
        <v>15</v>
      </c>
      <c r="E279" s="363">
        <v>1108</v>
      </c>
      <c r="F279" s="363">
        <v>1118</v>
      </c>
      <c r="G279" s="363">
        <v>1128</v>
      </c>
      <c r="H279" s="364">
        <f t="shared" si="362"/>
        <v>12000</v>
      </c>
      <c r="I279" s="364">
        <v>12000</v>
      </c>
      <c r="J279" s="386">
        <f t="shared" si="363"/>
        <v>24000</v>
      </c>
      <c r="K279" s="389"/>
    </row>
    <row r="280" spans="1:11" s="261" customFormat="1" ht="14.25">
      <c r="A280" s="360">
        <v>43522</v>
      </c>
      <c r="B280" s="361" t="s">
        <v>27</v>
      </c>
      <c r="C280" s="362">
        <v>4000</v>
      </c>
      <c r="D280" s="362" t="s">
        <v>15</v>
      </c>
      <c r="E280" s="363">
        <v>594</v>
      </c>
      <c r="F280" s="363">
        <v>598</v>
      </c>
      <c r="G280" s="363">
        <v>602</v>
      </c>
      <c r="H280" s="364">
        <f t="shared" si="362"/>
        <v>16000</v>
      </c>
      <c r="I280" s="364">
        <v>16000</v>
      </c>
      <c r="J280" s="386">
        <f t="shared" si="363"/>
        <v>32000</v>
      </c>
      <c r="K280" s="389"/>
    </row>
    <row r="281" spans="1:11" s="261" customFormat="1" ht="14.25">
      <c r="A281" s="360">
        <v>43521</v>
      </c>
      <c r="B281" s="361" t="s">
        <v>57</v>
      </c>
      <c r="C281" s="362">
        <v>12000</v>
      </c>
      <c r="D281" s="362" t="s">
        <v>15</v>
      </c>
      <c r="E281" s="363">
        <v>114.5</v>
      </c>
      <c r="F281" s="363">
        <v>115.25</v>
      </c>
      <c r="G281" s="363">
        <v>0</v>
      </c>
      <c r="H281" s="364">
        <f t="shared" si="362"/>
        <v>9000</v>
      </c>
      <c r="I281" s="364">
        <v>0</v>
      </c>
      <c r="J281" s="386">
        <f t="shared" si="363"/>
        <v>9000</v>
      </c>
      <c r="K281" s="389"/>
    </row>
    <row r="282" spans="1:11" s="261" customFormat="1" ht="14.25">
      <c r="A282" s="360">
        <v>43521</v>
      </c>
      <c r="B282" s="361" t="s">
        <v>87</v>
      </c>
      <c r="C282" s="362">
        <v>3600</v>
      </c>
      <c r="D282" s="362" t="s">
        <v>15</v>
      </c>
      <c r="E282" s="363">
        <v>220</v>
      </c>
      <c r="F282" s="363">
        <v>220</v>
      </c>
      <c r="G282" s="363">
        <v>0</v>
      </c>
      <c r="H282" s="364">
        <f t="shared" si="362"/>
        <v>0</v>
      </c>
      <c r="I282" s="364">
        <v>0</v>
      </c>
      <c r="J282" s="386">
        <f t="shared" si="363"/>
        <v>0</v>
      </c>
      <c r="K282" s="389"/>
    </row>
    <row r="283" spans="1:11" ht="14.25">
      <c r="A283" s="360">
        <v>43518</v>
      </c>
      <c r="B283" s="361" t="s">
        <v>102</v>
      </c>
      <c r="C283" s="362">
        <v>8000</v>
      </c>
      <c r="D283" s="362" t="s">
        <v>15</v>
      </c>
      <c r="E283" s="363">
        <v>117</v>
      </c>
      <c r="F283" s="363">
        <v>118</v>
      </c>
      <c r="G283" s="363">
        <v>119</v>
      </c>
      <c r="H283" s="364">
        <f t="shared" si="362"/>
        <v>8000</v>
      </c>
      <c r="I283" s="364">
        <v>0</v>
      </c>
      <c r="J283" s="386">
        <f t="shared" si="363"/>
        <v>8000</v>
      </c>
      <c r="K283" s="389"/>
    </row>
    <row r="284" spans="1:11" ht="14.25">
      <c r="A284" s="360">
        <v>43518</v>
      </c>
      <c r="B284" s="361" t="s">
        <v>281</v>
      </c>
      <c r="C284" s="362">
        <v>24000</v>
      </c>
      <c r="D284" s="362" t="s">
        <v>15</v>
      </c>
      <c r="E284" s="363">
        <v>45.5</v>
      </c>
      <c r="F284" s="363">
        <v>45.9</v>
      </c>
      <c r="G284" s="363">
        <v>0</v>
      </c>
      <c r="H284" s="364">
        <f t="shared" si="362"/>
        <v>9599.9999999999654</v>
      </c>
      <c r="I284" s="364">
        <v>0</v>
      </c>
      <c r="J284" s="386">
        <f t="shared" si="363"/>
        <v>9599.9999999999654</v>
      </c>
      <c r="K284" s="389"/>
    </row>
    <row r="285" spans="1:11" ht="14.25">
      <c r="A285" s="360">
        <v>43517</v>
      </c>
      <c r="B285" s="361" t="s">
        <v>33</v>
      </c>
      <c r="C285" s="362">
        <v>2000</v>
      </c>
      <c r="D285" s="362" t="s">
        <v>15</v>
      </c>
      <c r="E285" s="363">
        <v>498</v>
      </c>
      <c r="F285" s="363">
        <v>502</v>
      </c>
      <c r="G285" s="363">
        <v>0</v>
      </c>
      <c r="H285" s="364">
        <f t="shared" si="362"/>
        <v>8000</v>
      </c>
      <c r="I285" s="364">
        <v>0</v>
      </c>
      <c r="J285" s="386">
        <f t="shared" si="363"/>
        <v>8000</v>
      </c>
      <c r="K285" s="389"/>
    </row>
    <row r="286" spans="1:11" ht="14.25">
      <c r="A286" s="360">
        <v>43517</v>
      </c>
      <c r="B286" s="361" t="s">
        <v>278</v>
      </c>
      <c r="C286" s="362">
        <v>24000</v>
      </c>
      <c r="D286" s="362" t="s">
        <v>15</v>
      </c>
      <c r="E286" s="363">
        <v>30.9</v>
      </c>
      <c r="F286" s="363">
        <v>31.4</v>
      </c>
      <c r="G286" s="363">
        <v>31.8</v>
      </c>
      <c r="H286" s="364">
        <f t="shared" si="362"/>
        <v>12000</v>
      </c>
      <c r="I286" s="364">
        <v>9600.0000000000491</v>
      </c>
      <c r="J286" s="386">
        <f t="shared" si="363"/>
        <v>21600.000000000051</v>
      </c>
      <c r="K286" s="389"/>
    </row>
    <row r="287" spans="1:11" ht="14.25">
      <c r="A287" s="360">
        <v>43515</v>
      </c>
      <c r="B287" s="361" t="s">
        <v>35</v>
      </c>
      <c r="C287" s="362">
        <v>9000</v>
      </c>
      <c r="D287" s="362" t="s">
        <v>15</v>
      </c>
      <c r="E287" s="363">
        <v>106</v>
      </c>
      <c r="F287" s="363">
        <v>106.75</v>
      </c>
      <c r="G287" s="363">
        <v>108</v>
      </c>
      <c r="H287" s="364">
        <f t="shared" si="362"/>
        <v>6750</v>
      </c>
      <c r="I287" s="364">
        <v>11250</v>
      </c>
      <c r="J287" s="386">
        <f t="shared" si="363"/>
        <v>18000</v>
      </c>
      <c r="K287" s="389"/>
    </row>
    <row r="288" spans="1:11" ht="14.25">
      <c r="A288" s="360">
        <v>43515</v>
      </c>
      <c r="B288" s="361" t="s">
        <v>80</v>
      </c>
      <c r="C288" s="362">
        <v>6000</v>
      </c>
      <c r="D288" s="362" t="s">
        <v>15</v>
      </c>
      <c r="E288" s="363">
        <v>205.15</v>
      </c>
      <c r="F288" s="363">
        <v>206.5</v>
      </c>
      <c r="G288" s="363">
        <v>208</v>
      </c>
      <c r="H288" s="364">
        <f t="shared" si="362"/>
        <v>8099.9999999999654</v>
      </c>
      <c r="I288" s="364">
        <v>9000</v>
      </c>
      <c r="J288" s="386">
        <f t="shared" si="363"/>
        <v>17099.999999999964</v>
      </c>
      <c r="K288" s="389"/>
    </row>
    <row r="289" spans="1:11" ht="14.25">
      <c r="A289" s="360">
        <v>43514</v>
      </c>
      <c r="B289" s="361" t="s">
        <v>35</v>
      </c>
      <c r="C289" s="362">
        <v>9000</v>
      </c>
      <c r="D289" s="362" t="s">
        <v>15</v>
      </c>
      <c r="E289" s="363">
        <v>84</v>
      </c>
      <c r="F289" s="363">
        <v>82.8</v>
      </c>
      <c r="G289" s="363">
        <v>0</v>
      </c>
      <c r="H289" s="364">
        <f t="shared" si="362"/>
        <v>-10800.000000000025</v>
      </c>
      <c r="I289" s="364">
        <v>0</v>
      </c>
      <c r="J289" s="386">
        <f t="shared" si="363"/>
        <v>-10800.000000000025</v>
      </c>
      <c r="K289" s="389"/>
    </row>
    <row r="290" spans="1:11" ht="14.25">
      <c r="A290" s="381">
        <v>43511</v>
      </c>
      <c r="B290" s="382" t="s">
        <v>276</v>
      </c>
      <c r="C290" s="382">
        <v>16000</v>
      </c>
      <c r="D290" s="382" t="s">
        <v>15</v>
      </c>
      <c r="E290" s="383">
        <v>84.5</v>
      </c>
      <c r="F290" s="383">
        <v>83.75</v>
      </c>
      <c r="G290" s="363">
        <v>0</v>
      </c>
      <c r="H290" s="364">
        <f t="shared" si="362"/>
        <v>-12000</v>
      </c>
      <c r="I290" s="363">
        <v>0</v>
      </c>
      <c r="J290" s="386">
        <f t="shared" si="363"/>
        <v>-12000</v>
      </c>
    </row>
    <row r="291" spans="1:11" ht="14.25">
      <c r="A291" s="381">
        <v>43511</v>
      </c>
      <c r="B291" s="382" t="s">
        <v>203</v>
      </c>
      <c r="C291" s="382">
        <v>3500</v>
      </c>
      <c r="D291" s="382" t="s">
        <v>13</v>
      </c>
      <c r="E291" s="383">
        <v>215.2</v>
      </c>
      <c r="F291" s="383">
        <v>217.35</v>
      </c>
      <c r="G291" s="363">
        <v>0</v>
      </c>
      <c r="H291" s="364">
        <f t="shared" si="362"/>
        <v>7525.00000000002</v>
      </c>
      <c r="I291" s="363">
        <v>0</v>
      </c>
      <c r="J291" s="386">
        <f t="shared" si="363"/>
        <v>7525.00000000002</v>
      </c>
    </row>
    <row r="292" spans="1:11" ht="14.25">
      <c r="A292" s="381">
        <v>43511</v>
      </c>
      <c r="B292" s="382" t="s">
        <v>171</v>
      </c>
      <c r="C292" s="382">
        <v>7500</v>
      </c>
      <c r="D292" s="382" t="s">
        <v>13</v>
      </c>
      <c r="E292" s="383">
        <v>129.75</v>
      </c>
      <c r="F292" s="383">
        <v>128.15</v>
      </c>
      <c r="G292" s="363">
        <v>0</v>
      </c>
      <c r="H292" s="364">
        <f t="shared" si="362"/>
        <v>-11999.999999999958</v>
      </c>
      <c r="I292" s="363">
        <v>0</v>
      </c>
      <c r="J292" s="386">
        <f t="shared" si="363"/>
        <v>-11999.999999999958</v>
      </c>
    </row>
    <row r="293" spans="1:11" ht="14.25">
      <c r="A293" s="381">
        <v>43510</v>
      </c>
      <c r="B293" s="382" t="s">
        <v>273</v>
      </c>
      <c r="C293" s="382">
        <v>6000</v>
      </c>
      <c r="D293" s="382" t="s">
        <v>13</v>
      </c>
      <c r="E293" s="383">
        <v>237.9</v>
      </c>
      <c r="F293" s="383">
        <v>234.95</v>
      </c>
      <c r="G293" s="363">
        <v>0</v>
      </c>
      <c r="H293" s="364">
        <f t="shared" si="362"/>
        <v>-17700.000000000102</v>
      </c>
      <c r="I293" s="363">
        <v>0</v>
      </c>
      <c r="J293" s="386">
        <f t="shared" si="363"/>
        <v>-17700.000000000102</v>
      </c>
    </row>
    <row r="294" spans="1:11" ht="14.25">
      <c r="A294" s="381">
        <v>43509</v>
      </c>
      <c r="B294" s="382" t="s">
        <v>14</v>
      </c>
      <c r="C294" s="382">
        <v>2000</v>
      </c>
      <c r="D294" s="382" t="s">
        <v>15</v>
      </c>
      <c r="E294" s="383">
        <v>560</v>
      </c>
      <c r="F294" s="383">
        <v>555</v>
      </c>
      <c r="G294" s="363">
        <v>0</v>
      </c>
      <c r="H294" s="364">
        <f t="shared" si="362"/>
        <v>-10000</v>
      </c>
      <c r="I294" s="363">
        <v>0</v>
      </c>
      <c r="J294" s="386">
        <f t="shared" si="363"/>
        <v>-10000</v>
      </c>
    </row>
    <row r="295" spans="1:11" ht="14.25">
      <c r="A295" s="381">
        <v>43509</v>
      </c>
      <c r="B295" s="382" t="s">
        <v>275</v>
      </c>
      <c r="C295" s="382">
        <v>6000</v>
      </c>
      <c r="D295" s="382" t="s">
        <v>15</v>
      </c>
      <c r="E295" s="383">
        <v>204</v>
      </c>
      <c r="F295" s="383">
        <v>201.8</v>
      </c>
      <c r="G295" s="363">
        <v>0</v>
      </c>
      <c r="H295" s="364">
        <f t="shared" si="362"/>
        <v>-13199.999999999931</v>
      </c>
      <c r="I295" s="363">
        <v>0</v>
      </c>
      <c r="J295" s="386">
        <f t="shared" si="363"/>
        <v>-13199.999999999931</v>
      </c>
    </row>
    <row r="296" spans="1:11" ht="14.25">
      <c r="A296" s="381">
        <v>43508</v>
      </c>
      <c r="B296" s="382" t="s">
        <v>262</v>
      </c>
      <c r="C296" s="382">
        <v>800</v>
      </c>
      <c r="D296" s="382" t="s">
        <v>13</v>
      </c>
      <c r="E296" s="383">
        <v>1480</v>
      </c>
      <c r="F296" s="383">
        <v>1461.5</v>
      </c>
      <c r="G296" s="363">
        <v>0</v>
      </c>
      <c r="H296" s="364">
        <f t="shared" si="362"/>
        <v>-14800</v>
      </c>
      <c r="I296" s="363">
        <v>0</v>
      </c>
      <c r="J296" s="386">
        <f t="shared" si="363"/>
        <v>-14800</v>
      </c>
    </row>
    <row r="297" spans="1:11" ht="14.25">
      <c r="A297" s="381">
        <v>43508</v>
      </c>
      <c r="B297" s="382" t="s">
        <v>265</v>
      </c>
      <c r="C297" s="382">
        <v>1500</v>
      </c>
      <c r="D297" s="382" t="s">
        <v>15</v>
      </c>
      <c r="E297" s="383">
        <v>726</v>
      </c>
      <c r="F297" s="383">
        <v>731</v>
      </c>
      <c r="G297" s="363">
        <v>0</v>
      </c>
      <c r="H297" s="364">
        <f t="shared" si="362"/>
        <v>7500</v>
      </c>
      <c r="I297" s="363">
        <v>0</v>
      </c>
      <c r="J297" s="386">
        <f t="shared" si="363"/>
        <v>7500</v>
      </c>
    </row>
    <row r="298" spans="1:11" ht="14.25">
      <c r="A298" s="405">
        <v>43507</v>
      </c>
      <c r="B298" s="406" t="s">
        <v>215</v>
      </c>
      <c r="C298" s="406">
        <v>2600</v>
      </c>
      <c r="D298" s="406" t="s">
        <v>13</v>
      </c>
      <c r="E298" s="407">
        <v>118.75</v>
      </c>
      <c r="F298" s="407">
        <v>117.25</v>
      </c>
      <c r="G298" s="408">
        <v>115.5</v>
      </c>
      <c r="H298" s="364">
        <f t="shared" si="362"/>
        <v>-3900</v>
      </c>
      <c r="I298" s="409">
        <f>(IF(D298="SHORT",IF(G298="",0,E298-G298),IF(D298="LONG",IF(G298="",0,G298-F298))))*C298</f>
        <v>8450</v>
      </c>
      <c r="J298" s="386">
        <f t="shared" si="363"/>
        <v>4550</v>
      </c>
    </row>
    <row r="299" spans="1:11" ht="14.25">
      <c r="A299" s="381">
        <v>43504</v>
      </c>
      <c r="B299" s="382" t="s">
        <v>275</v>
      </c>
      <c r="C299" s="382">
        <v>6000</v>
      </c>
      <c r="D299" s="382" t="s">
        <v>15</v>
      </c>
      <c r="E299" s="383">
        <v>209</v>
      </c>
      <c r="F299" s="383">
        <v>210.5</v>
      </c>
      <c r="G299" s="363">
        <v>0</v>
      </c>
      <c r="H299" s="364">
        <f t="shared" si="362"/>
        <v>9000</v>
      </c>
      <c r="I299" s="363">
        <v>0</v>
      </c>
      <c r="J299" s="386">
        <f t="shared" si="363"/>
        <v>9000</v>
      </c>
    </row>
    <row r="300" spans="1:11" ht="14.25">
      <c r="A300" s="381">
        <v>43503</v>
      </c>
      <c r="B300" s="382" t="s">
        <v>165</v>
      </c>
      <c r="C300" s="382">
        <v>12400</v>
      </c>
      <c r="D300" s="382" t="s">
        <v>15</v>
      </c>
      <c r="E300" s="383">
        <v>105.15</v>
      </c>
      <c r="F300" s="383">
        <v>106</v>
      </c>
      <c r="G300" s="363">
        <v>0</v>
      </c>
      <c r="H300" s="364">
        <f t="shared" si="362"/>
        <v>10539.999999999929</v>
      </c>
      <c r="I300" s="363">
        <v>0</v>
      </c>
      <c r="J300" s="386">
        <f t="shared" si="363"/>
        <v>10539.999999999929</v>
      </c>
      <c r="K300" s="404">
        <v>0.76</v>
      </c>
    </row>
    <row r="301" spans="1:11" ht="14.25">
      <c r="A301" s="381">
        <v>43503</v>
      </c>
      <c r="B301" s="382" t="s">
        <v>244</v>
      </c>
      <c r="C301" s="382">
        <v>4000</v>
      </c>
      <c r="D301" s="382" t="s">
        <v>15</v>
      </c>
      <c r="E301" s="383">
        <v>218</v>
      </c>
      <c r="F301" s="383">
        <v>217</v>
      </c>
      <c r="G301" s="363">
        <v>0</v>
      </c>
      <c r="H301" s="364">
        <f t="shared" si="362"/>
        <v>-4000</v>
      </c>
      <c r="I301" s="363">
        <v>0</v>
      </c>
      <c r="J301" s="386">
        <f t="shared" si="363"/>
        <v>-4000</v>
      </c>
      <c r="K301" s="420" t="s">
        <v>124</v>
      </c>
    </row>
    <row r="302" spans="1:11" ht="14.25">
      <c r="A302" s="381">
        <v>43501</v>
      </c>
      <c r="B302" s="382" t="s">
        <v>14</v>
      </c>
      <c r="C302" s="382">
        <v>2000</v>
      </c>
      <c r="D302" s="382" t="s">
        <v>15</v>
      </c>
      <c r="E302" s="383">
        <v>531</v>
      </c>
      <c r="F302" s="383">
        <v>535</v>
      </c>
      <c r="G302" s="363">
        <v>0</v>
      </c>
      <c r="H302" s="364">
        <f t="shared" si="362"/>
        <v>8000</v>
      </c>
      <c r="I302" s="363">
        <v>0</v>
      </c>
      <c r="J302" s="386">
        <f t="shared" ref="J302" si="364">SUM(H302:I302)</f>
        <v>8000</v>
      </c>
      <c r="K302" s="421"/>
    </row>
    <row r="303" spans="1:11" ht="14.25">
      <c r="A303" s="390"/>
      <c r="B303" s="390"/>
      <c r="C303" s="390"/>
      <c r="D303" s="390"/>
      <c r="E303" s="390"/>
      <c r="F303" s="390"/>
      <c r="G303" s="390" t="s">
        <v>282</v>
      </c>
      <c r="H303" s="391">
        <f>SUM(H276:H302)</f>
        <v>59214.99999999984</v>
      </c>
      <c r="I303" s="390"/>
      <c r="J303" s="391">
        <f>SUM(J276:J302)</f>
        <v>125514.9999999999</v>
      </c>
      <c r="K303" s="386">
        <f t="shared" ref="K303:K342" si="365">SUM(H309:I309)</f>
        <v>-13500</v>
      </c>
    </row>
    <row r="304" spans="1:11" ht="14.25">
      <c r="A304" s="381"/>
      <c r="B304" s="382"/>
      <c r="C304" s="382"/>
      <c r="D304" s="382"/>
      <c r="E304" s="383"/>
      <c r="F304" s="383"/>
      <c r="G304" s="384"/>
      <c r="H304" s="385"/>
      <c r="I304" s="379"/>
      <c r="J304" s="386"/>
      <c r="K304" s="386">
        <f t="shared" si="365"/>
        <v>11040.000000000146</v>
      </c>
    </row>
    <row r="305" spans="1:11" ht="14.25">
      <c r="A305" s="381"/>
      <c r="B305" s="382"/>
      <c r="C305" s="382"/>
      <c r="D305" s="382"/>
      <c r="E305" s="383"/>
      <c r="F305" s="383"/>
      <c r="G305" s="384"/>
      <c r="H305" s="385"/>
      <c r="I305" s="379"/>
      <c r="J305" s="386"/>
      <c r="K305" s="386">
        <f t="shared" si="365"/>
        <v>13300.00000000004</v>
      </c>
    </row>
    <row r="306" spans="1:11" ht="14.25">
      <c r="A306" s="410"/>
      <c r="B306" s="411"/>
      <c r="C306" s="411"/>
      <c r="D306" s="411"/>
      <c r="E306" s="412"/>
      <c r="F306" s="413">
        <v>43466</v>
      </c>
      <c r="G306" s="387"/>
      <c r="H306" s="414"/>
      <c r="I306" s="380" t="s">
        <v>296</v>
      </c>
      <c r="J306" s="403"/>
      <c r="K306" s="386">
        <f t="shared" si="365"/>
        <v>9800.00000000004</v>
      </c>
    </row>
    <row r="307" spans="1:11" ht="14.25">
      <c r="A307" s="426" t="s">
        <v>1</v>
      </c>
      <c r="B307" s="420" t="s">
        <v>116</v>
      </c>
      <c r="C307" s="420" t="s">
        <v>117</v>
      </c>
      <c r="D307" s="420" t="s">
        <v>118</v>
      </c>
      <c r="E307" s="420" t="s">
        <v>119</v>
      </c>
      <c r="F307" s="420" t="s">
        <v>120</v>
      </c>
      <c r="G307" s="420" t="s">
        <v>121</v>
      </c>
      <c r="H307" s="422" t="s">
        <v>122</v>
      </c>
      <c r="I307" s="423"/>
      <c r="J307" s="420" t="s">
        <v>123</v>
      </c>
      <c r="K307" s="418">
        <f t="shared" si="365"/>
        <v>22000</v>
      </c>
    </row>
    <row r="308" spans="1:11" ht="14.25">
      <c r="A308" s="427"/>
      <c r="B308" s="421"/>
      <c r="C308" s="421"/>
      <c r="D308" s="421"/>
      <c r="E308" s="421"/>
      <c r="F308" s="421"/>
      <c r="G308" s="421"/>
      <c r="H308" s="424"/>
      <c r="I308" s="425"/>
      <c r="J308" s="421"/>
      <c r="K308" s="386">
        <f t="shared" si="365"/>
        <v>-1470.0000000000955</v>
      </c>
    </row>
    <row r="309" spans="1:11" ht="14.25">
      <c r="A309" s="381">
        <v>43496</v>
      </c>
      <c r="B309" s="382" t="s">
        <v>145</v>
      </c>
      <c r="C309" s="382">
        <v>9000</v>
      </c>
      <c r="D309" s="382" t="s">
        <v>15</v>
      </c>
      <c r="E309" s="383">
        <v>86</v>
      </c>
      <c r="F309" s="383">
        <v>84.5</v>
      </c>
      <c r="G309" s="384"/>
      <c r="H309" s="385">
        <f t="shared" ref="H309:H348" si="366">(IF(D309="SHORT",E309-F309,IF(D309="LONG",F309-E309)))*C309</f>
        <v>-13500</v>
      </c>
      <c r="I309" s="379"/>
      <c r="J309" s="415">
        <f t="shared" ref="J309:J348" si="367">(H309+I309)/C309</f>
        <v>-1.5</v>
      </c>
      <c r="K309" s="386">
        <f t="shared" si="365"/>
        <v>11824.999999999874</v>
      </c>
    </row>
    <row r="310" spans="1:11" ht="14.25">
      <c r="A310" s="381">
        <v>43496</v>
      </c>
      <c r="B310" s="382" t="s">
        <v>169</v>
      </c>
      <c r="C310" s="382">
        <v>3200</v>
      </c>
      <c r="D310" s="382" t="s">
        <v>15</v>
      </c>
      <c r="E310" s="383">
        <v>276.64999999999998</v>
      </c>
      <c r="F310" s="383">
        <v>280.10000000000002</v>
      </c>
      <c r="G310" s="384"/>
      <c r="H310" s="385">
        <f t="shared" si="366"/>
        <v>11040.000000000146</v>
      </c>
      <c r="I310" s="379"/>
      <c r="J310" s="415">
        <f t="shared" si="367"/>
        <v>3.4500000000000455</v>
      </c>
      <c r="K310" s="386">
        <f t="shared" si="365"/>
        <v>13200.000000000102</v>
      </c>
    </row>
    <row r="311" spans="1:11" ht="14.25">
      <c r="A311" s="381">
        <v>43496</v>
      </c>
      <c r="B311" s="382" t="s">
        <v>49</v>
      </c>
      <c r="C311" s="382">
        <v>14000</v>
      </c>
      <c r="D311" s="382" t="s">
        <v>15</v>
      </c>
      <c r="E311" s="383">
        <v>76.599999999999994</v>
      </c>
      <c r="F311" s="383">
        <v>77.55</v>
      </c>
      <c r="G311" s="384"/>
      <c r="H311" s="385">
        <f t="shared" si="366"/>
        <v>13300.00000000004</v>
      </c>
      <c r="I311" s="379"/>
      <c r="J311" s="415">
        <f t="shared" si="367"/>
        <v>0.95000000000000284</v>
      </c>
      <c r="K311" s="386">
        <f t="shared" si="365"/>
        <v>11400</v>
      </c>
    </row>
    <row r="312" spans="1:11" ht="14.25">
      <c r="A312" s="381">
        <v>43495</v>
      </c>
      <c r="B312" s="382" t="s">
        <v>270</v>
      </c>
      <c r="C312" s="382">
        <v>14000</v>
      </c>
      <c r="D312" s="382" t="s">
        <v>15</v>
      </c>
      <c r="E312" s="383">
        <v>81</v>
      </c>
      <c r="F312" s="383">
        <v>81.7</v>
      </c>
      <c r="G312" s="384"/>
      <c r="H312" s="385">
        <f t="shared" si="366"/>
        <v>9800.00000000004</v>
      </c>
      <c r="I312" s="379"/>
      <c r="J312" s="415">
        <f t="shared" si="367"/>
        <v>0.70000000000000284</v>
      </c>
      <c r="K312" s="386">
        <f t="shared" si="365"/>
        <v>2159.9999999998772</v>
      </c>
    </row>
    <row r="313" spans="1:11" ht="14.25">
      <c r="A313" s="405">
        <v>43495</v>
      </c>
      <c r="B313" s="406" t="s">
        <v>127</v>
      </c>
      <c r="C313" s="406">
        <v>1000</v>
      </c>
      <c r="D313" s="406" t="s">
        <v>15</v>
      </c>
      <c r="E313" s="407">
        <v>1190</v>
      </c>
      <c r="F313" s="407">
        <v>1202</v>
      </c>
      <c r="G313" s="408">
        <v>1212</v>
      </c>
      <c r="H313" s="416">
        <f t="shared" si="366"/>
        <v>12000</v>
      </c>
      <c r="I313" s="409">
        <f>(IF(D313="SHORT",IF(G313="",0,E313-G313),IF(D313="LONG",IF(G313="",0,G313-F313))))*C313</f>
        <v>10000</v>
      </c>
      <c r="J313" s="417">
        <f t="shared" si="367"/>
        <v>22</v>
      </c>
      <c r="K313" s="386">
        <f t="shared" si="365"/>
        <v>-6985.0000000001501</v>
      </c>
    </row>
    <row r="314" spans="1:11" ht="14.25">
      <c r="A314" s="381">
        <v>43495</v>
      </c>
      <c r="B314" s="382" t="s">
        <v>242</v>
      </c>
      <c r="C314" s="382">
        <v>1400</v>
      </c>
      <c r="D314" s="382" t="s">
        <v>15</v>
      </c>
      <c r="E314" s="383">
        <v>753.2</v>
      </c>
      <c r="F314" s="383">
        <v>752.15</v>
      </c>
      <c r="G314" s="384"/>
      <c r="H314" s="385">
        <f t="shared" si="366"/>
        <v>-1470.0000000000955</v>
      </c>
      <c r="I314" s="379"/>
      <c r="J314" s="415">
        <f t="shared" si="367"/>
        <v>-1.0500000000000682</v>
      </c>
      <c r="K314" s="418">
        <f t="shared" si="365"/>
        <v>35460.000000000218</v>
      </c>
    </row>
    <row r="315" spans="1:11" ht="14.25">
      <c r="A315" s="381">
        <v>43489</v>
      </c>
      <c r="B315" s="382" t="s">
        <v>239</v>
      </c>
      <c r="C315" s="382">
        <v>5500</v>
      </c>
      <c r="D315" s="382" t="s">
        <v>13</v>
      </c>
      <c r="E315" s="383">
        <v>284.89999999999998</v>
      </c>
      <c r="F315" s="383">
        <v>282.75</v>
      </c>
      <c r="G315" s="384"/>
      <c r="H315" s="385">
        <f t="shared" si="366"/>
        <v>11824.999999999874</v>
      </c>
      <c r="I315" s="379"/>
      <c r="J315" s="415">
        <f t="shared" si="367"/>
        <v>2.1499999999999773</v>
      </c>
      <c r="K315" s="386">
        <f t="shared" si="365"/>
        <v>12300.000000000069</v>
      </c>
    </row>
    <row r="316" spans="1:11" ht="14.25">
      <c r="A316" s="381">
        <v>43489</v>
      </c>
      <c r="B316" s="382" t="s">
        <v>274</v>
      </c>
      <c r="C316" s="382">
        <v>24000</v>
      </c>
      <c r="D316" s="382" t="s">
        <v>13</v>
      </c>
      <c r="E316" s="383">
        <v>47.35</v>
      </c>
      <c r="F316" s="383">
        <v>46.8</v>
      </c>
      <c r="G316" s="384"/>
      <c r="H316" s="385">
        <f t="shared" si="366"/>
        <v>13200.000000000102</v>
      </c>
      <c r="I316" s="379"/>
      <c r="J316" s="415">
        <f t="shared" si="367"/>
        <v>0.55000000000000426</v>
      </c>
      <c r="K316" s="386">
        <f t="shared" si="365"/>
        <v>10500</v>
      </c>
    </row>
    <row r="317" spans="1:11" ht="14.25">
      <c r="A317" s="381">
        <v>43488</v>
      </c>
      <c r="B317" s="382" t="s">
        <v>196</v>
      </c>
      <c r="C317" s="382">
        <v>5700</v>
      </c>
      <c r="D317" s="382" t="s">
        <v>13</v>
      </c>
      <c r="E317" s="383">
        <v>160.19999999999999</v>
      </c>
      <c r="F317" s="383">
        <v>158.19999999999999</v>
      </c>
      <c r="G317" s="384"/>
      <c r="H317" s="385">
        <f t="shared" si="366"/>
        <v>11400</v>
      </c>
      <c r="I317" s="379"/>
      <c r="J317" s="415">
        <f t="shared" si="367"/>
        <v>2</v>
      </c>
      <c r="K317" s="386">
        <f t="shared" si="365"/>
        <v>5775.0000000000628</v>
      </c>
    </row>
    <row r="318" spans="1:11" ht="14.25">
      <c r="A318" s="381">
        <v>43487</v>
      </c>
      <c r="B318" s="382" t="s">
        <v>172</v>
      </c>
      <c r="C318" s="382">
        <v>3600</v>
      </c>
      <c r="D318" s="382" t="s">
        <v>13</v>
      </c>
      <c r="E318" s="383">
        <v>354.9</v>
      </c>
      <c r="F318" s="383">
        <v>354.3</v>
      </c>
      <c r="G318" s="384"/>
      <c r="H318" s="385">
        <f t="shared" si="366"/>
        <v>2159.9999999998772</v>
      </c>
      <c r="I318" s="379"/>
      <c r="J318" s="415">
        <f t="shared" si="367"/>
        <v>0.59999999999996589</v>
      </c>
      <c r="K318" s="386">
        <f t="shared" si="365"/>
        <v>19800.000000000069</v>
      </c>
    </row>
    <row r="319" spans="1:11" ht="14.25">
      <c r="A319" s="381">
        <v>43487</v>
      </c>
      <c r="B319" s="382" t="s">
        <v>221</v>
      </c>
      <c r="C319" s="382">
        <v>1100</v>
      </c>
      <c r="D319" s="382" t="s">
        <v>15</v>
      </c>
      <c r="E319" s="383">
        <v>1153.6500000000001</v>
      </c>
      <c r="F319" s="383">
        <v>1147.3</v>
      </c>
      <c r="G319" s="384"/>
      <c r="H319" s="385">
        <f t="shared" si="366"/>
        <v>-6985.0000000001501</v>
      </c>
      <c r="I319" s="379"/>
      <c r="J319" s="415">
        <f t="shared" si="367"/>
        <v>-6.3500000000001364</v>
      </c>
      <c r="K319" s="386">
        <f t="shared" si="365"/>
        <v>13050.000000000069</v>
      </c>
    </row>
    <row r="320" spans="1:11" ht="14.25">
      <c r="A320" s="405">
        <v>43486</v>
      </c>
      <c r="B320" s="406" t="s">
        <v>131</v>
      </c>
      <c r="C320" s="406">
        <v>1200</v>
      </c>
      <c r="D320" s="406" t="s">
        <v>15</v>
      </c>
      <c r="E320" s="407">
        <v>1066.5999999999999</v>
      </c>
      <c r="F320" s="407">
        <v>1079.95</v>
      </c>
      <c r="G320" s="408">
        <v>1096.1500000000001</v>
      </c>
      <c r="H320" s="416">
        <f t="shared" si="366"/>
        <v>16020.000000000164</v>
      </c>
      <c r="I320" s="409">
        <f>(IF(D320="SHORT",IF(G320="",0,E320-G320),IF(D320="LONG",IF(G320="",0,G320-F320))))*C320</f>
        <v>19440.000000000055</v>
      </c>
      <c r="J320" s="417">
        <f t="shared" si="367"/>
        <v>29.550000000000182</v>
      </c>
      <c r="K320" s="386">
        <f t="shared" si="365"/>
        <v>-10230.000000000075</v>
      </c>
    </row>
    <row r="321" spans="1:11" ht="14.25">
      <c r="A321" s="381">
        <v>43486</v>
      </c>
      <c r="B321" s="382" t="s">
        <v>142</v>
      </c>
      <c r="C321" s="382">
        <v>3000</v>
      </c>
      <c r="D321" s="382" t="s">
        <v>15</v>
      </c>
      <c r="E321" s="383">
        <v>328.7</v>
      </c>
      <c r="F321" s="383">
        <v>332.8</v>
      </c>
      <c r="G321" s="384"/>
      <c r="H321" s="385">
        <f t="shared" si="366"/>
        <v>12300.000000000069</v>
      </c>
      <c r="I321" s="379"/>
      <c r="J321" s="415">
        <f t="shared" si="367"/>
        <v>4.1000000000000227</v>
      </c>
      <c r="K321" s="386">
        <f t="shared" si="365"/>
        <v>2599.9999999999091</v>
      </c>
    </row>
    <row r="322" spans="1:11" ht="14.25">
      <c r="A322" s="381">
        <v>43483</v>
      </c>
      <c r="B322" s="382" t="s">
        <v>162</v>
      </c>
      <c r="C322" s="382">
        <v>3000</v>
      </c>
      <c r="D322" s="382" t="s">
        <v>13</v>
      </c>
      <c r="E322" s="383">
        <v>289.25</v>
      </c>
      <c r="F322" s="383">
        <v>285.75</v>
      </c>
      <c r="G322" s="384"/>
      <c r="H322" s="385">
        <f t="shared" si="366"/>
        <v>10500</v>
      </c>
      <c r="I322" s="379"/>
      <c r="J322" s="415">
        <f t="shared" si="367"/>
        <v>3.5</v>
      </c>
      <c r="K322" s="386">
        <f t="shared" si="365"/>
        <v>15240.000000000055</v>
      </c>
    </row>
    <row r="323" spans="1:11" ht="14.25">
      <c r="A323" s="381">
        <v>43483</v>
      </c>
      <c r="B323" s="382" t="s">
        <v>239</v>
      </c>
      <c r="C323" s="382">
        <v>5500</v>
      </c>
      <c r="D323" s="382" t="s">
        <v>13</v>
      </c>
      <c r="E323" s="383">
        <v>282.25</v>
      </c>
      <c r="F323" s="383">
        <v>281.2</v>
      </c>
      <c r="G323" s="384"/>
      <c r="H323" s="385">
        <f t="shared" si="366"/>
        <v>5775.0000000000628</v>
      </c>
      <c r="I323" s="379"/>
      <c r="J323" s="415">
        <f t="shared" si="367"/>
        <v>1.0500000000000114</v>
      </c>
      <c r="K323" s="386">
        <f t="shared" si="365"/>
        <v>9000</v>
      </c>
    </row>
    <row r="324" spans="1:11" ht="14.25">
      <c r="A324" s="381">
        <v>43482</v>
      </c>
      <c r="B324" s="382" t="s">
        <v>273</v>
      </c>
      <c r="C324" s="382">
        <v>6000</v>
      </c>
      <c r="D324" s="382" t="s">
        <v>13</v>
      </c>
      <c r="E324" s="383">
        <v>263.60000000000002</v>
      </c>
      <c r="F324" s="383">
        <v>260.3</v>
      </c>
      <c r="G324" s="384"/>
      <c r="H324" s="385">
        <f t="shared" si="366"/>
        <v>19800.000000000069</v>
      </c>
      <c r="I324" s="379"/>
      <c r="J324" s="415">
        <f t="shared" si="367"/>
        <v>3.3000000000000114</v>
      </c>
      <c r="K324" s="418">
        <f t="shared" si="365"/>
        <v>42720.00000000016</v>
      </c>
    </row>
    <row r="325" spans="1:11" ht="14.25">
      <c r="A325" s="381">
        <v>43482</v>
      </c>
      <c r="B325" s="382" t="s">
        <v>235</v>
      </c>
      <c r="C325" s="382">
        <v>3000</v>
      </c>
      <c r="D325" s="382" t="s">
        <v>13</v>
      </c>
      <c r="E325" s="383">
        <v>349.35</v>
      </c>
      <c r="F325" s="383">
        <v>345</v>
      </c>
      <c r="G325" s="384"/>
      <c r="H325" s="385">
        <f t="shared" si="366"/>
        <v>13050.000000000069</v>
      </c>
      <c r="I325" s="379"/>
      <c r="J325" s="415">
        <f t="shared" si="367"/>
        <v>4.3500000000000227</v>
      </c>
      <c r="K325" s="386">
        <f t="shared" si="365"/>
        <v>-11759.999999999967</v>
      </c>
    </row>
    <row r="326" spans="1:11" s="261" customFormat="1" ht="14.25">
      <c r="A326" s="381">
        <v>43482</v>
      </c>
      <c r="B326" s="382" t="s">
        <v>272</v>
      </c>
      <c r="C326" s="382">
        <v>2200</v>
      </c>
      <c r="D326" s="382" t="s">
        <v>13</v>
      </c>
      <c r="E326" s="383">
        <v>489.9</v>
      </c>
      <c r="F326" s="383">
        <v>494.55</v>
      </c>
      <c r="G326" s="384"/>
      <c r="H326" s="385">
        <f t="shared" si="366"/>
        <v>-10230.000000000075</v>
      </c>
      <c r="I326" s="379"/>
      <c r="J326" s="415">
        <f t="shared" si="367"/>
        <v>-4.6500000000000341</v>
      </c>
      <c r="K326" s="418">
        <f t="shared" si="365"/>
        <v>55439.999999999782</v>
      </c>
    </row>
    <row r="327" spans="1:11" ht="14.25">
      <c r="A327" s="381">
        <v>43481</v>
      </c>
      <c r="B327" s="382" t="s">
        <v>17</v>
      </c>
      <c r="C327" s="382">
        <v>2000</v>
      </c>
      <c r="D327" s="382" t="s">
        <v>15</v>
      </c>
      <c r="E327" s="383">
        <v>537.70000000000005</v>
      </c>
      <c r="F327" s="383">
        <v>539</v>
      </c>
      <c r="G327" s="384"/>
      <c r="H327" s="385">
        <f t="shared" si="366"/>
        <v>2599.9999999999091</v>
      </c>
      <c r="I327" s="379"/>
      <c r="J327" s="415">
        <f t="shared" si="367"/>
        <v>1.2999999999999545</v>
      </c>
      <c r="K327" s="386">
        <f t="shared" si="365"/>
        <v>3119.9999999998909</v>
      </c>
    </row>
    <row r="328" spans="1:11" ht="14.25">
      <c r="A328" s="381">
        <v>43481</v>
      </c>
      <c r="B328" s="382" t="s">
        <v>12</v>
      </c>
      <c r="C328" s="382">
        <v>2400</v>
      </c>
      <c r="D328" s="382" t="s">
        <v>15</v>
      </c>
      <c r="E328" s="383">
        <v>764.65</v>
      </c>
      <c r="F328" s="383">
        <v>771</v>
      </c>
      <c r="G328" s="384"/>
      <c r="H328" s="385">
        <f t="shared" si="366"/>
        <v>15240.000000000055</v>
      </c>
      <c r="I328" s="379"/>
      <c r="J328" s="415">
        <f t="shared" si="367"/>
        <v>6.3500000000000227</v>
      </c>
      <c r="K328" s="386">
        <f t="shared" si="365"/>
        <v>13600.000000000136</v>
      </c>
    </row>
    <row r="329" spans="1:11" ht="14.25">
      <c r="A329" s="381">
        <v>43480</v>
      </c>
      <c r="B329" s="382" t="s">
        <v>251</v>
      </c>
      <c r="C329" s="382">
        <v>4000</v>
      </c>
      <c r="D329" s="382" t="s">
        <v>15</v>
      </c>
      <c r="E329" s="383">
        <v>183.5</v>
      </c>
      <c r="F329" s="383">
        <v>185.75</v>
      </c>
      <c r="G329" s="384"/>
      <c r="H329" s="385">
        <f t="shared" si="366"/>
        <v>9000</v>
      </c>
      <c r="I329" s="379"/>
      <c r="J329" s="415">
        <f t="shared" si="367"/>
        <v>2.25</v>
      </c>
      <c r="K329" s="386">
        <f t="shared" si="365"/>
        <v>-15359.999999999945</v>
      </c>
    </row>
    <row r="330" spans="1:11" ht="14.25">
      <c r="A330" s="405">
        <v>43480</v>
      </c>
      <c r="B330" s="406" t="s">
        <v>218</v>
      </c>
      <c r="C330" s="406">
        <v>4800</v>
      </c>
      <c r="D330" s="406" t="s">
        <v>15</v>
      </c>
      <c r="E330" s="407">
        <v>321.14999999999998</v>
      </c>
      <c r="F330" s="407">
        <v>325.14999999999998</v>
      </c>
      <c r="G330" s="408">
        <v>330.05</v>
      </c>
      <c r="H330" s="416">
        <f t="shared" si="366"/>
        <v>19200</v>
      </c>
      <c r="I330" s="409">
        <f>(IF(D330="SHORT",IF(G330="",0,E330-G330),IF(D330="LONG",IF(G330="",0,G330-F330))))*C330</f>
        <v>23520.000000000164</v>
      </c>
      <c r="J330" s="417">
        <f t="shared" si="367"/>
        <v>8.9000000000000341</v>
      </c>
      <c r="K330" s="386">
        <f t="shared" si="365"/>
        <v>-15119.999999999891</v>
      </c>
    </row>
    <row r="331" spans="1:11" ht="14.25">
      <c r="A331" s="381">
        <v>43479</v>
      </c>
      <c r="B331" s="382" t="s">
        <v>111</v>
      </c>
      <c r="C331" s="382">
        <v>1400</v>
      </c>
      <c r="D331" s="382" t="s">
        <v>13</v>
      </c>
      <c r="E331" s="383">
        <v>838.6</v>
      </c>
      <c r="F331" s="383">
        <v>847</v>
      </c>
      <c r="G331" s="384"/>
      <c r="H331" s="385">
        <f t="shared" si="366"/>
        <v>-11759.999999999967</v>
      </c>
      <c r="I331" s="379"/>
      <c r="J331" s="415">
        <f t="shared" si="367"/>
        <v>-8.3999999999999773</v>
      </c>
      <c r="K331" s="386">
        <f t="shared" si="365"/>
        <v>14689.999999999942</v>
      </c>
    </row>
    <row r="332" spans="1:11" ht="14.25">
      <c r="A332" s="405">
        <v>43476</v>
      </c>
      <c r="B332" s="406" t="s">
        <v>194</v>
      </c>
      <c r="C332" s="406">
        <v>1600</v>
      </c>
      <c r="D332" s="406" t="s">
        <v>13</v>
      </c>
      <c r="E332" s="407">
        <v>891.4</v>
      </c>
      <c r="F332" s="407">
        <v>880.7</v>
      </c>
      <c r="G332" s="408">
        <v>867.45</v>
      </c>
      <c r="H332" s="416">
        <f t="shared" si="366"/>
        <v>17119.999999999891</v>
      </c>
      <c r="I332" s="409">
        <f>(IF(D332="SHORT",IF(G332="",0,E332-G332),IF(D332="LONG",IF(G332="",0,G332-F332))))*C332</f>
        <v>38319.999999999891</v>
      </c>
      <c r="J332" s="417">
        <f t="shared" si="367"/>
        <v>34.649999999999864</v>
      </c>
      <c r="K332" s="386">
        <f t="shared" si="365"/>
        <v>-15119.999999999891</v>
      </c>
    </row>
    <row r="333" spans="1:11" ht="14.25">
      <c r="A333" s="381">
        <v>43475</v>
      </c>
      <c r="B333" s="382" t="s">
        <v>109</v>
      </c>
      <c r="C333" s="382">
        <v>2400</v>
      </c>
      <c r="D333" s="382" t="s">
        <v>13</v>
      </c>
      <c r="E333" s="383">
        <v>455.65</v>
      </c>
      <c r="F333" s="383">
        <v>454.35</v>
      </c>
      <c r="G333" s="384"/>
      <c r="H333" s="385">
        <f t="shared" si="366"/>
        <v>3119.9999999998909</v>
      </c>
      <c r="I333" s="379"/>
      <c r="J333" s="415">
        <f t="shared" si="367"/>
        <v>1.2999999999999545</v>
      </c>
      <c r="K333" s="418">
        <f t="shared" si="365"/>
        <v>35000</v>
      </c>
    </row>
    <row r="334" spans="1:11" ht="14.25">
      <c r="A334" s="381">
        <v>43475</v>
      </c>
      <c r="B334" s="382" t="s">
        <v>271</v>
      </c>
      <c r="C334" s="382">
        <v>2000</v>
      </c>
      <c r="D334" s="382" t="s">
        <v>13</v>
      </c>
      <c r="E334" s="383">
        <v>540.85</v>
      </c>
      <c r="F334" s="383">
        <v>534.04999999999995</v>
      </c>
      <c r="G334" s="384"/>
      <c r="H334" s="385">
        <f t="shared" si="366"/>
        <v>13600.000000000136</v>
      </c>
      <c r="I334" s="379"/>
      <c r="J334" s="415">
        <f t="shared" si="367"/>
        <v>6.8000000000000682</v>
      </c>
      <c r="K334" s="386">
        <f t="shared" si="365"/>
        <v>15600</v>
      </c>
    </row>
    <row r="335" spans="1:11" ht="14.25">
      <c r="A335" s="381">
        <v>43475</v>
      </c>
      <c r="B335" s="382" t="s">
        <v>91</v>
      </c>
      <c r="C335" s="382">
        <v>2400</v>
      </c>
      <c r="D335" s="382" t="s">
        <v>13</v>
      </c>
      <c r="E335" s="383">
        <v>674.4</v>
      </c>
      <c r="F335" s="383">
        <v>680.8</v>
      </c>
      <c r="G335" s="384"/>
      <c r="H335" s="385">
        <f t="shared" si="366"/>
        <v>-15359.999999999945</v>
      </c>
      <c r="I335" s="379"/>
      <c r="J335" s="415">
        <f t="shared" si="367"/>
        <v>-6.3999999999999773</v>
      </c>
      <c r="K335" s="386">
        <f t="shared" si="365"/>
        <v>-14400.000000000035</v>
      </c>
    </row>
    <row r="336" spans="1:11" ht="14.25">
      <c r="A336" s="381">
        <v>43475</v>
      </c>
      <c r="B336" s="382" t="s">
        <v>255</v>
      </c>
      <c r="C336" s="382">
        <v>2400</v>
      </c>
      <c r="D336" s="382" t="s">
        <v>13</v>
      </c>
      <c r="E336" s="383">
        <v>660.5</v>
      </c>
      <c r="F336" s="383">
        <v>666.8</v>
      </c>
      <c r="G336" s="384"/>
      <c r="H336" s="385">
        <f t="shared" si="366"/>
        <v>-15119.999999999891</v>
      </c>
      <c r="I336" s="379"/>
      <c r="J336" s="415">
        <f t="shared" si="367"/>
        <v>-6.2999999999999545</v>
      </c>
      <c r="K336" s="386">
        <f t="shared" si="365"/>
        <v>3000</v>
      </c>
    </row>
    <row r="337" spans="1:11" ht="14.25">
      <c r="A337" s="381">
        <v>43474</v>
      </c>
      <c r="B337" s="382" t="s">
        <v>99</v>
      </c>
      <c r="C337" s="382">
        <v>2600</v>
      </c>
      <c r="D337" s="382" t="s">
        <v>15</v>
      </c>
      <c r="E337" s="383">
        <v>453.6</v>
      </c>
      <c r="F337" s="383">
        <v>459.25</v>
      </c>
      <c r="G337" s="384"/>
      <c r="H337" s="385">
        <f t="shared" si="366"/>
        <v>14689.999999999942</v>
      </c>
      <c r="I337" s="379"/>
      <c r="J337" s="415">
        <f t="shared" si="367"/>
        <v>5.6499999999999773</v>
      </c>
      <c r="K337" s="386">
        <f t="shared" si="365"/>
        <v>3639.9999999999409</v>
      </c>
    </row>
    <row r="338" spans="1:11" ht="14.25">
      <c r="A338" s="381">
        <v>43474</v>
      </c>
      <c r="B338" s="382" t="s">
        <v>218</v>
      </c>
      <c r="C338" s="382">
        <v>4800</v>
      </c>
      <c r="D338" s="382" t="s">
        <v>15</v>
      </c>
      <c r="E338" s="383">
        <v>329.2</v>
      </c>
      <c r="F338" s="383">
        <v>326.05</v>
      </c>
      <c r="G338" s="384"/>
      <c r="H338" s="385">
        <f t="shared" si="366"/>
        <v>-15119.999999999891</v>
      </c>
      <c r="I338" s="379"/>
      <c r="J338" s="415">
        <f t="shared" si="367"/>
        <v>-3.1499999999999773</v>
      </c>
      <c r="K338" s="386">
        <f t="shared" si="365"/>
        <v>11659.9999999999</v>
      </c>
    </row>
    <row r="339" spans="1:11" ht="14.25">
      <c r="A339" s="405">
        <v>43473</v>
      </c>
      <c r="B339" s="406" t="s">
        <v>270</v>
      </c>
      <c r="C339" s="406">
        <v>14000</v>
      </c>
      <c r="D339" s="406" t="s">
        <v>15</v>
      </c>
      <c r="E339" s="407">
        <v>91.85</v>
      </c>
      <c r="F339" s="407">
        <v>92.95</v>
      </c>
      <c r="G339" s="408">
        <v>94.35</v>
      </c>
      <c r="H339" s="416">
        <f t="shared" si="366"/>
        <v>15400.00000000012</v>
      </c>
      <c r="I339" s="409">
        <f>(IF(D339="SHORT",IF(G339="",0,E339-G339),IF(D339="LONG",IF(G339="",0,G339-F339))))*C339</f>
        <v>19599.99999999988</v>
      </c>
      <c r="J339" s="417">
        <f t="shared" si="367"/>
        <v>2.5</v>
      </c>
      <c r="K339" s="386">
        <f t="shared" si="365"/>
        <v>7425.0000000000255</v>
      </c>
    </row>
    <row r="340" spans="1:11" ht="14.25">
      <c r="A340" s="381">
        <v>43472</v>
      </c>
      <c r="B340" s="382" t="s">
        <v>91</v>
      </c>
      <c r="C340" s="382">
        <v>2400</v>
      </c>
      <c r="D340" s="382" t="s">
        <v>15</v>
      </c>
      <c r="E340" s="383">
        <v>667.85</v>
      </c>
      <c r="F340" s="383">
        <v>674.35</v>
      </c>
      <c r="G340" s="384"/>
      <c r="H340" s="385">
        <f t="shared" si="366"/>
        <v>15600</v>
      </c>
      <c r="I340" s="379"/>
      <c r="J340" s="415">
        <f t="shared" si="367"/>
        <v>6.5</v>
      </c>
      <c r="K340" s="386">
        <f t="shared" si="365"/>
        <v>1750</v>
      </c>
    </row>
    <row r="341" spans="1:11" ht="14.25">
      <c r="A341" s="381">
        <v>43469</v>
      </c>
      <c r="B341" s="382" t="s">
        <v>150</v>
      </c>
      <c r="C341" s="382">
        <v>12000</v>
      </c>
      <c r="D341" s="382" t="s">
        <v>13</v>
      </c>
      <c r="E341" s="383">
        <v>120.5</v>
      </c>
      <c r="F341" s="383">
        <v>121.7</v>
      </c>
      <c r="G341" s="384"/>
      <c r="H341" s="385">
        <f t="shared" si="366"/>
        <v>-14400.000000000035</v>
      </c>
      <c r="I341" s="379"/>
      <c r="J341" s="415">
        <f t="shared" si="367"/>
        <v>-1.2000000000000028</v>
      </c>
      <c r="K341" s="386">
        <f t="shared" si="365"/>
        <v>15359.999999999945</v>
      </c>
    </row>
    <row r="342" spans="1:11" ht="14.25">
      <c r="A342" s="381">
        <v>43469</v>
      </c>
      <c r="B342" s="382" t="s">
        <v>148</v>
      </c>
      <c r="C342" s="382">
        <v>4000</v>
      </c>
      <c r="D342" s="382" t="s">
        <v>15</v>
      </c>
      <c r="E342" s="383">
        <v>259.89999999999998</v>
      </c>
      <c r="F342" s="383">
        <v>260.64999999999998</v>
      </c>
      <c r="G342" s="384"/>
      <c r="H342" s="385">
        <f t="shared" si="366"/>
        <v>3000</v>
      </c>
      <c r="I342" s="379"/>
      <c r="J342" s="415">
        <f t="shared" si="367"/>
        <v>0.75</v>
      </c>
      <c r="K342" s="418">
        <f t="shared" si="365"/>
        <v>41030.000000000073</v>
      </c>
    </row>
    <row r="343" spans="1:11" ht="14.25">
      <c r="A343" s="381">
        <v>43468</v>
      </c>
      <c r="B343" s="382" t="s">
        <v>157</v>
      </c>
      <c r="C343" s="382">
        <v>5200</v>
      </c>
      <c r="D343" s="382" t="s">
        <v>13</v>
      </c>
      <c r="E343" s="383">
        <v>380</v>
      </c>
      <c r="F343" s="383">
        <v>379.3</v>
      </c>
      <c r="G343" s="384"/>
      <c r="H343" s="385">
        <f t="shared" si="366"/>
        <v>3639.9999999999409</v>
      </c>
      <c r="I343" s="379"/>
      <c r="J343" s="415">
        <f t="shared" si="367"/>
        <v>0.69999999999998863</v>
      </c>
    </row>
    <row r="344" spans="1:11" ht="14.25">
      <c r="A344" s="381">
        <v>43468</v>
      </c>
      <c r="B344" s="382" t="s">
        <v>269</v>
      </c>
      <c r="C344" s="382">
        <v>2200</v>
      </c>
      <c r="D344" s="382" t="s">
        <v>13</v>
      </c>
      <c r="E344" s="383">
        <v>439.65</v>
      </c>
      <c r="F344" s="383">
        <v>434.35</v>
      </c>
      <c r="G344" s="384"/>
      <c r="H344" s="385">
        <f t="shared" si="366"/>
        <v>11659.9999999999</v>
      </c>
      <c r="I344" s="379"/>
      <c r="J344" s="415">
        <f t="shared" si="367"/>
        <v>5.2999999999999545</v>
      </c>
    </row>
    <row r="345" spans="1:11" ht="14.25">
      <c r="A345" s="381">
        <v>43467</v>
      </c>
      <c r="B345" s="382" t="s">
        <v>236</v>
      </c>
      <c r="C345" s="382">
        <v>4500</v>
      </c>
      <c r="D345" s="382" t="s">
        <v>15</v>
      </c>
      <c r="E345" s="383">
        <v>158.35</v>
      </c>
      <c r="F345" s="383">
        <v>160</v>
      </c>
      <c r="G345" s="384"/>
      <c r="H345" s="385">
        <f t="shared" si="366"/>
        <v>7425.0000000000255</v>
      </c>
      <c r="I345" s="379"/>
      <c r="J345" s="415">
        <f t="shared" si="367"/>
        <v>1.6500000000000057</v>
      </c>
    </row>
    <row r="346" spans="1:11" ht="14.25">
      <c r="A346" s="381">
        <v>43467</v>
      </c>
      <c r="B346" s="382" t="s">
        <v>203</v>
      </c>
      <c r="C346" s="382">
        <v>3500</v>
      </c>
      <c r="D346" s="382" t="s">
        <v>13</v>
      </c>
      <c r="E346" s="383">
        <v>186.1</v>
      </c>
      <c r="F346" s="383">
        <v>185.6</v>
      </c>
      <c r="G346" s="384"/>
      <c r="H346" s="385">
        <f t="shared" si="366"/>
        <v>1750</v>
      </c>
      <c r="I346" s="379"/>
      <c r="J346" s="415">
        <f t="shared" si="367"/>
        <v>0.5</v>
      </c>
    </row>
    <row r="347" spans="1:11" ht="14.25">
      <c r="A347" s="381">
        <v>43466</v>
      </c>
      <c r="B347" s="382" t="s">
        <v>268</v>
      </c>
      <c r="C347" s="382">
        <v>2400</v>
      </c>
      <c r="D347" s="382" t="s">
        <v>13</v>
      </c>
      <c r="E347" s="383">
        <v>628.35</v>
      </c>
      <c r="F347" s="383">
        <v>621.95000000000005</v>
      </c>
      <c r="G347" s="384"/>
      <c r="H347" s="385">
        <f t="shared" si="366"/>
        <v>15359.999999999945</v>
      </c>
      <c r="I347" s="379"/>
      <c r="J347" s="415">
        <f t="shared" si="367"/>
        <v>6.3999999999999773</v>
      </c>
    </row>
    <row r="348" spans="1:11" ht="14.25">
      <c r="A348" s="405">
        <v>43466</v>
      </c>
      <c r="B348" s="406" t="s">
        <v>159</v>
      </c>
      <c r="C348" s="406">
        <v>2200</v>
      </c>
      <c r="D348" s="406" t="s">
        <v>13</v>
      </c>
      <c r="E348" s="407">
        <v>469</v>
      </c>
      <c r="F348" s="407">
        <v>463.15</v>
      </c>
      <c r="G348" s="408">
        <v>456.2</v>
      </c>
      <c r="H348" s="416">
        <f t="shared" si="366"/>
        <v>12870.000000000051</v>
      </c>
      <c r="I348" s="409">
        <f>(IF(D348="SHORT",IF(G348="",0,E348-G348),IF(D348="LONG",IF(G348="",0,G348-F348))))*C348</f>
        <v>28160.000000000025</v>
      </c>
      <c r="J348" s="417">
        <f t="shared" si="367"/>
        <v>18.650000000000034</v>
      </c>
    </row>
    <row r="349" spans="1:11" ht="14.25">
      <c r="A349" s="389"/>
      <c r="B349" s="389"/>
      <c r="C349" s="389"/>
      <c r="D349" s="389"/>
      <c r="E349" s="389"/>
      <c r="F349" s="389"/>
      <c r="G349" s="389"/>
      <c r="H349" s="389"/>
      <c r="I349" s="389"/>
      <c r="J349" s="389"/>
    </row>
    <row r="350" spans="1:11" ht="14.25">
      <c r="A350" s="390"/>
      <c r="B350" s="390"/>
      <c r="C350" s="390"/>
      <c r="D350" s="390"/>
      <c r="E350" s="390"/>
      <c r="F350" s="390"/>
      <c r="G350" s="390" t="s">
        <v>282</v>
      </c>
      <c r="H350" s="391">
        <f>SUM(H309:H349)</f>
        <v>239500.00000000032</v>
      </c>
      <c r="I350" s="390"/>
      <c r="J350" s="391">
        <f>SUM(J323:J349)</f>
        <v>88.749999999999957</v>
      </c>
    </row>
    <row r="351" spans="1:11" ht="14.25">
      <c r="A351" s="389"/>
      <c r="B351" s="389"/>
      <c r="C351" s="389"/>
      <c r="D351" s="389"/>
      <c r="E351" s="389"/>
      <c r="F351" s="389"/>
      <c r="G351" s="389"/>
      <c r="H351" s="389"/>
      <c r="I351" s="389"/>
      <c r="J351" s="389"/>
    </row>
    <row r="352" spans="1:11" ht="14.25">
      <c r="A352" s="389"/>
      <c r="B352" s="389"/>
      <c r="C352" s="389"/>
      <c r="D352" s="389"/>
      <c r="E352" s="389"/>
      <c r="F352" s="389"/>
      <c r="G352" s="389"/>
      <c r="H352" s="389"/>
      <c r="I352" s="389"/>
      <c r="J352" s="389"/>
    </row>
  </sheetData>
  <mergeCells count="10">
    <mergeCell ref="G307:G308"/>
    <mergeCell ref="H307:I308"/>
    <mergeCell ref="J307:J308"/>
    <mergeCell ref="K301:K302"/>
    <mergeCell ref="A307:A308"/>
    <mergeCell ref="B307:B308"/>
    <mergeCell ref="C307:C308"/>
    <mergeCell ref="D307:D308"/>
    <mergeCell ref="E307:E308"/>
    <mergeCell ref="F307:F308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="90" zoomScaleNormal="90" workbookViewId="0">
      <selection activeCell="A2" sqref="A2"/>
    </sheetView>
  </sheetViews>
  <sheetFormatPr defaultRowHeight="19.5" customHeight="1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33.75" customHeight="1">
      <c r="A1" s="428" t="s">
        <v>204</v>
      </c>
      <c r="B1" s="429"/>
      <c r="C1" s="429"/>
      <c r="D1" s="429"/>
    </row>
    <row r="2" spans="1:6" ht="19.5" customHeight="1">
      <c r="A2" s="323" t="s">
        <v>205</v>
      </c>
      <c r="B2" s="323" t="s">
        <v>206</v>
      </c>
      <c r="C2" s="323" t="s">
        <v>207</v>
      </c>
      <c r="D2" s="323" t="s">
        <v>208</v>
      </c>
      <c r="E2" s="323" t="s">
        <v>205</v>
      </c>
      <c r="F2" s="323" t="s">
        <v>296</v>
      </c>
    </row>
    <row r="3" spans="1:6" ht="19.5" customHeight="1">
      <c r="A3" s="370" t="s">
        <v>209</v>
      </c>
      <c r="B3" s="372">
        <v>100000</v>
      </c>
      <c r="C3" s="370">
        <v>430591</v>
      </c>
      <c r="D3" s="373">
        <f t="shared" ref="D3:D5" si="0">C3/B3</f>
        <v>4.3059099999999999</v>
      </c>
      <c r="E3" s="370" t="s">
        <v>291</v>
      </c>
      <c r="F3" s="375">
        <v>0.76</v>
      </c>
    </row>
    <row r="4" spans="1:6" ht="19.5" customHeight="1">
      <c r="A4" s="370" t="s">
        <v>210</v>
      </c>
      <c r="B4" s="372">
        <v>100000</v>
      </c>
      <c r="C4" s="370">
        <v>477729</v>
      </c>
      <c r="D4" s="373">
        <f t="shared" si="0"/>
        <v>4.7772899999999998</v>
      </c>
      <c r="E4" s="370" t="s">
        <v>292</v>
      </c>
      <c r="F4" s="375">
        <v>0.64</v>
      </c>
    </row>
    <row r="5" spans="1:6" ht="19.5" customHeight="1">
      <c r="A5" s="370" t="s">
        <v>211</v>
      </c>
      <c r="B5" s="372">
        <v>100000</v>
      </c>
      <c r="C5" s="370">
        <v>313990</v>
      </c>
      <c r="D5" s="373">
        <f t="shared" si="0"/>
        <v>3.1398999999999999</v>
      </c>
      <c r="E5" s="370" t="s">
        <v>293</v>
      </c>
      <c r="F5" s="375">
        <v>0.81</v>
      </c>
    </row>
    <row r="6" spans="1:6" s="261" customFormat="1" ht="19.5" customHeight="1">
      <c r="A6" s="370" t="s">
        <v>223</v>
      </c>
      <c r="B6" s="372">
        <v>100000</v>
      </c>
      <c r="C6" s="370">
        <v>247482</v>
      </c>
      <c r="D6" s="373">
        <f t="shared" ref="D6:D8" si="1">C6/B6</f>
        <v>2.4748199999999998</v>
      </c>
      <c r="E6" s="371" t="s">
        <v>309</v>
      </c>
      <c r="F6" s="375">
        <v>0.7</v>
      </c>
    </row>
    <row r="7" spans="1:6" s="261" customFormat="1" ht="19.5" customHeight="1">
      <c r="A7" s="370" t="s">
        <v>230</v>
      </c>
      <c r="B7" s="372">
        <v>100000</v>
      </c>
      <c r="C7" s="370">
        <v>373767</v>
      </c>
      <c r="D7" s="373">
        <f t="shared" si="1"/>
        <v>3.73767</v>
      </c>
      <c r="E7" s="377" t="s">
        <v>322</v>
      </c>
      <c r="F7" s="378">
        <v>0.72</v>
      </c>
    </row>
    <row r="8" spans="1:6" s="261" customFormat="1" ht="19.5" customHeight="1">
      <c r="A8" s="370" t="s">
        <v>252</v>
      </c>
      <c r="B8" s="372">
        <v>100000</v>
      </c>
      <c r="C8" s="370">
        <v>93980</v>
      </c>
      <c r="D8" s="373">
        <f t="shared" si="1"/>
        <v>0.93979999999999997</v>
      </c>
      <c r="E8" s="376"/>
      <c r="F8" s="376"/>
    </row>
    <row r="9" spans="1:6" s="261" customFormat="1" ht="19.5" customHeight="1">
      <c r="A9" s="370" t="s">
        <v>267</v>
      </c>
      <c r="B9" s="372">
        <v>100000</v>
      </c>
      <c r="C9" s="370">
        <v>572949</v>
      </c>
      <c r="D9" s="373">
        <f t="shared" ref="D9:D14" si="2">C9/B9</f>
        <v>5.7294900000000002</v>
      </c>
      <c r="E9" s="376"/>
      <c r="F9" s="376"/>
    </row>
    <row r="10" spans="1:6" ht="19.5" customHeight="1">
      <c r="A10" s="370" t="s">
        <v>291</v>
      </c>
      <c r="B10" s="372">
        <v>100000</v>
      </c>
      <c r="C10" s="371">
        <v>378540</v>
      </c>
      <c r="D10" s="374">
        <f t="shared" si="2"/>
        <v>3.7854000000000001</v>
      </c>
      <c r="E10" s="376"/>
      <c r="F10" s="376"/>
    </row>
    <row r="11" spans="1:6" ht="19.5" customHeight="1">
      <c r="A11" s="370" t="s">
        <v>292</v>
      </c>
      <c r="B11" s="372">
        <v>100000</v>
      </c>
      <c r="C11" s="371">
        <v>125515</v>
      </c>
      <c r="D11" s="374">
        <f t="shared" si="2"/>
        <v>1.25515</v>
      </c>
      <c r="E11" s="376"/>
      <c r="F11" s="376"/>
    </row>
    <row r="12" spans="1:6" ht="19.5" customHeight="1">
      <c r="A12" s="370" t="s">
        <v>293</v>
      </c>
      <c r="B12" s="372">
        <v>100000</v>
      </c>
      <c r="C12" s="371">
        <v>289900</v>
      </c>
      <c r="D12" s="374">
        <f t="shared" si="2"/>
        <v>2.899</v>
      </c>
      <c r="E12" s="376"/>
      <c r="F12" s="376"/>
    </row>
    <row r="13" spans="1:6" ht="19.5" customHeight="1">
      <c r="A13" s="371" t="s">
        <v>309</v>
      </c>
      <c r="B13" s="372">
        <v>100000</v>
      </c>
      <c r="C13" s="371">
        <v>149290</v>
      </c>
      <c r="D13" s="374">
        <f t="shared" si="2"/>
        <v>1.4928999999999999</v>
      </c>
      <c r="E13" s="376"/>
      <c r="F13" s="376"/>
    </row>
    <row r="14" spans="1:6" ht="19.5" customHeight="1">
      <c r="A14" s="371" t="s">
        <v>322</v>
      </c>
      <c r="B14" s="372">
        <v>100000</v>
      </c>
      <c r="C14" s="371">
        <v>212760</v>
      </c>
      <c r="D14" s="374">
        <f t="shared" si="2"/>
        <v>2.1276000000000002</v>
      </c>
    </row>
    <row r="25" spans="1:4" ht="19.5" customHeight="1">
      <c r="A25" s="428" t="s">
        <v>204</v>
      </c>
      <c r="B25" s="429"/>
      <c r="C25" s="429"/>
      <c r="D25" s="429"/>
    </row>
    <row r="26" spans="1:4" ht="19.5" customHeight="1">
      <c r="A26" s="323" t="s">
        <v>205</v>
      </c>
      <c r="B26" s="323" t="s">
        <v>206</v>
      </c>
      <c r="C26" s="323" t="s">
        <v>207</v>
      </c>
      <c r="D26" s="323" t="s">
        <v>208</v>
      </c>
    </row>
    <row r="27" spans="1:4" ht="19.5" customHeight="1">
      <c r="A27" s="324" t="s">
        <v>291</v>
      </c>
      <c r="B27" s="325">
        <v>100000</v>
      </c>
      <c r="C27" s="368">
        <v>37854</v>
      </c>
      <c r="D27" s="369">
        <f t="shared" ref="D27:D30" si="3">C27/B27</f>
        <v>0.37853999999999999</v>
      </c>
    </row>
    <row r="28" spans="1:4" ht="19.5" customHeight="1">
      <c r="A28" s="324" t="s">
        <v>292</v>
      </c>
      <c r="B28" s="325">
        <v>100000</v>
      </c>
      <c r="C28" s="368">
        <v>59215</v>
      </c>
      <c r="D28" s="369">
        <f t="shared" si="3"/>
        <v>0.59214999999999995</v>
      </c>
    </row>
    <row r="29" spans="1:4" ht="19.5" customHeight="1">
      <c r="A29" s="324" t="s">
        <v>293</v>
      </c>
      <c r="B29" s="325">
        <v>100000</v>
      </c>
      <c r="C29" s="368">
        <v>130800</v>
      </c>
      <c r="D29" s="369">
        <f t="shared" si="3"/>
        <v>1.3080000000000001</v>
      </c>
    </row>
    <row r="30" spans="1:4" ht="19.5" customHeight="1">
      <c r="A30" s="368" t="s">
        <v>309</v>
      </c>
      <c r="B30" s="325">
        <v>100000</v>
      </c>
      <c r="C30" s="368">
        <v>78790</v>
      </c>
      <c r="D30" s="369">
        <f t="shared" si="3"/>
        <v>0.78790000000000004</v>
      </c>
    </row>
    <row r="31" spans="1:4" ht="19.5" customHeight="1">
      <c r="A31" s="368" t="s">
        <v>322</v>
      </c>
      <c r="B31" s="325">
        <v>100000</v>
      </c>
      <c r="C31" s="368">
        <v>106610</v>
      </c>
    </row>
  </sheetData>
  <mergeCells count="2">
    <mergeCell ref="A1:D1"/>
    <mergeCell ref="A25:D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3"/>
  <sheetViews>
    <sheetView workbookViewId="0">
      <selection activeCell="H128" sqref="H128"/>
    </sheetView>
  </sheetViews>
  <sheetFormatPr defaultRowHeight="12.75"/>
  <cols>
    <col min="1" max="1" width="14.28515625" customWidth="1"/>
    <col min="2" max="2" width="23.85546875" customWidth="1"/>
    <col min="3" max="3" width="9.28515625" bestFit="1" customWidth="1"/>
    <col min="5" max="7" width="13.140625" customWidth="1"/>
    <col min="8" max="9" width="13.7109375" customWidth="1"/>
    <col min="10" max="10" width="13.140625" customWidth="1"/>
    <col min="11" max="11" width="19.140625" customWidth="1"/>
  </cols>
  <sheetData>
    <row r="1" spans="1:11" ht="59.25" customHeight="1">
      <c r="A1" s="438"/>
      <c r="B1" s="439"/>
      <c r="C1" s="439"/>
      <c r="D1" s="439"/>
      <c r="E1" s="439"/>
      <c r="F1" s="439"/>
      <c r="G1" s="439"/>
      <c r="H1" s="439"/>
      <c r="I1" s="439"/>
      <c r="J1" s="439"/>
      <c r="K1" s="439"/>
    </row>
    <row r="2" spans="1:11" ht="23.25" customHeight="1">
      <c r="A2" s="440" t="s">
        <v>114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</row>
    <row r="3" spans="1:11" ht="26.25">
      <c r="A3" s="441" t="s">
        <v>115</v>
      </c>
      <c r="B3" s="441"/>
      <c r="C3" s="442" t="s">
        <v>212</v>
      </c>
      <c r="D3" s="443"/>
      <c r="E3" s="268"/>
      <c r="F3" s="268"/>
      <c r="G3" s="268"/>
      <c r="H3" s="444"/>
      <c r="I3" s="444"/>
      <c r="J3" s="269"/>
      <c r="K3" s="269"/>
    </row>
    <row r="4" spans="1:11" ht="12.75" customHeight="1">
      <c r="A4" s="436" t="s">
        <v>1</v>
      </c>
      <c r="B4" s="430" t="s">
        <v>116</v>
      </c>
      <c r="C4" s="430" t="s">
        <v>117</v>
      </c>
      <c r="D4" s="430" t="s">
        <v>118</v>
      </c>
      <c r="E4" s="430" t="s">
        <v>119</v>
      </c>
      <c r="F4" s="430" t="s">
        <v>120</v>
      </c>
      <c r="G4" s="430" t="s">
        <v>121</v>
      </c>
      <c r="H4" s="432" t="s">
        <v>122</v>
      </c>
      <c r="I4" s="433"/>
      <c r="J4" s="430" t="s">
        <v>123</v>
      </c>
      <c r="K4" s="430" t="s">
        <v>124</v>
      </c>
    </row>
    <row r="5" spans="1:11" s="261" customFormat="1" ht="12.75" customHeight="1">
      <c r="A5" s="437"/>
      <c r="B5" s="431"/>
      <c r="C5" s="431"/>
      <c r="D5" s="431"/>
      <c r="E5" s="431"/>
      <c r="F5" s="431"/>
      <c r="G5" s="431"/>
      <c r="H5" s="434"/>
      <c r="I5" s="435"/>
      <c r="J5" s="431"/>
      <c r="K5" s="431"/>
    </row>
    <row r="6" spans="1:11" s="301" customFormat="1" ht="15.75" customHeight="1">
      <c r="A6" s="298">
        <v>43465</v>
      </c>
      <c r="B6" s="277" t="s">
        <v>184</v>
      </c>
      <c r="C6" s="277">
        <v>7000</v>
      </c>
      <c r="D6" s="277" t="s">
        <v>13</v>
      </c>
      <c r="E6" s="299">
        <v>138.25</v>
      </c>
      <c r="F6" s="299">
        <v>136.6</v>
      </c>
      <c r="G6" s="358"/>
      <c r="H6" s="273">
        <f t="shared" ref="H6" si="0">(IF(D6="SHORT",E6-F6,IF(D6="LONG",F6-E6)))*C6</f>
        <v>11550.00000000004</v>
      </c>
      <c r="I6" s="274"/>
      <c r="J6" s="275">
        <f t="shared" ref="J6" si="1">(H6+I6)/C6</f>
        <v>1.6500000000000057</v>
      </c>
      <c r="K6" s="276">
        <f>SUM(H6:I6)</f>
        <v>11550.00000000004</v>
      </c>
    </row>
    <row r="7" spans="1:11" s="301" customFormat="1" ht="15.75" customHeight="1">
      <c r="A7" s="298">
        <v>43462</v>
      </c>
      <c r="B7" s="277" t="s">
        <v>135</v>
      </c>
      <c r="C7" s="277">
        <v>1200</v>
      </c>
      <c r="D7" s="277" t="s">
        <v>15</v>
      </c>
      <c r="E7" s="299">
        <v>1373.15</v>
      </c>
      <c r="F7" s="299">
        <v>1379.05</v>
      </c>
      <c r="G7" s="358"/>
      <c r="H7" s="273">
        <f t="shared" ref="H7" si="2">(IF(D7="SHORT",E7-F7,IF(D7="LONG",F7-E7)))*C7</f>
        <v>7079.9999999998363</v>
      </c>
      <c r="I7" s="274"/>
      <c r="J7" s="275">
        <f t="shared" ref="J7" si="3">(H7+I7)/C7</f>
        <v>5.8999999999998636</v>
      </c>
      <c r="K7" s="276">
        <f>SUM(H7:I7)</f>
        <v>7079.9999999998363</v>
      </c>
    </row>
    <row r="8" spans="1:11" s="301" customFormat="1" ht="15.75" customHeight="1">
      <c r="A8" s="298">
        <v>43462</v>
      </c>
      <c r="B8" s="277" t="s">
        <v>132</v>
      </c>
      <c r="C8" s="277">
        <v>4500</v>
      </c>
      <c r="D8" s="277" t="s">
        <v>15</v>
      </c>
      <c r="E8" s="299">
        <v>162.05000000000001</v>
      </c>
      <c r="F8" s="299">
        <v>163.95</v>
      </c>
      <c r="G8" s="358"/>
      <c r="H8" s="273">
        <f t="shared" ref="H8:H9" si="4">(IF(D8="SHORT",E8-F8,IF(D8="LONG",F8-E8)))*C8</f>
        <v>8549.9999999998981</v>
      </c>
      <c r="I8" s="274"/>
      <c r="J8" s="275">
        <f t="shared" ref="J8:J9" si="5">(H8+I8)/C8</f>
        <v>1.8999999999999773</v>
      </c>
      <c r="K8" s="276">
        <f t="shared" ref="K8:K9" si="6">SUM(H8:I8)</f>
        <v>8549.9999999998981</v>
      </c>
    </row>
    <row r="9" spans="1:11" s="301" customFormat="1" ht="15.75" customHeight="1">
      <c r="A9" s="298">
        <v>43462</v>
      </c>
      <c r="B9" s="277" t="s">
        <v>233</v>
      </c>
      <c r="C9" s="277">
        <v>1600</v>
      </c>
      <c r="D9" s="277" t="s">
        <v>15</v>
      </c>
      <c r="E9" s="299">
        <v>630.04999999999995</v>
      </c>
      <c r="F9" s="299">
        <v>637.6</v>
      </c>
      <c r="G9" s="358"/>
      <c r="H9" s="273">
        <f t="shared" si="4"/>
        <v>12080.000000000109</v>
      </c>
      <c r="I9" s="274"/>
      <c r="J9" s="275">
        <f t="shared" si="5"/>
        <v>7.5500000000000682</v>
      </c>
      <c r="K9" s="276">
        <f t="shared" si="6"/>
        <v>12080.000000000109</v>
      </c>
    </row>
    <row r="10" spans="1:11" s="301" customFormat="1" ht="15.75" customHeight="1">
      <c r="A10" s="298">
        <v>43461</v>
      </c>
      <c r="B10" s="277" t="s">
        <v>256</v>
      </c>
      <c r="C10" s="277">
        <v>1000</v>
      </c>
      <c r="D10" s="277" t="s">
        <v>15</v>
      </c>
      <c r="E10" s="299">
        <v>1109.5</v>
      </c>
      <c r="F10" s="299">
        <v>1128</v>
      </c>
      <c r="G10" s="358"/>
      <c r="H10" s="273">
        <f t="shared" ref="H10:H11" si="7">(IF(D10="SHORT",E10-F10,IF(D10="LONG",F10-E10)))*C10</f>
        <v>18500</v>
      </c>
      <c r="I10" s="274"/>
      <c r="J10" s="275">
        <f t="shared" ref="J10:J11" si="8">(H10+I10)/C10</f>
        <v>18.5</v>
      </c>
      <c r="K10" s="276">
        <f t="shared" ref="K10:K11" si="9">SUM(H10:I10)</f>
        <v>18500</v>
      </c>
    </row>
    <row r="11" spans="1:11" s="297" customFormat="1" ht="15.75" customHeight="1">
      <c r="A11" s="294">
        <v>43461</v>
      </c>
      <c r="B11" s="295" t="s">
        <v>266</v>
      </c>
      <c r="C11" s="295">
        <v>3000</v>
      </c>
      <c r="D11" s="295" t="s">
        <v>15</v>
      </c>
      <c r="E11" s="296">
        <v>519.25</v>
      </c>
      <c r="F11" s="296">
        <v>525.5</v>
      </c>
      <c r="G11" s="280">
        <v>533.35</v>
      </c>
      <c r="H11" s="281">
        <f t="shared" si="7"/>
        <v>18750</v>
      </c>
      <c r="I11" s="282">
        <f t="shared" ref="I11" si="10">(IF(D11="SHORT",IF(G11="",0,E11-G11),IF(D11="LONG",IF(G11="",0,G11-F11))))*C11</f>
        <v>23550.000000000069</v>
      </c>
      <c r="J11" s="283">
        <f t="shared" si="8"/>
        <v>14.100000000000025</v>
      </c>
      <c r="K11" s="284">
        <f t="shared" si="9"/>
        <v>42300.000000000073</v>
      </c>
    </row>
    <row r="12" spans="1:11" s="297" customFormat="1" ht="15.75" customHeight="1">
      <c r="A12" s="294">
        <v>43460</v>
      </c>
      <c r="B12" s="295" t="s">
        <v>157</v>
      </c>
      <c r="C12" s="295">
        <v>5200</v>
      </c>
      <c r="D12" s="295" t="s">
        <v>15</v>
      </c>
      <c r="E12" s="296">
        <v>368.5</v>
      </c>
      <c r="F12" s="296">
        <v>372.9</v>
      </c>
      <c r="G12" s="280">
        <v>378.55</v>
      </c>
      <c r="H12" s="281">
        <f t="shared" ref="H12" si="11">(IF(D12="SHORT",E12-F12,IF(D12="LONG",F12-E12)))*C12</f>
        <v>22879.999999999884</v>
      </c>
      <c r="I12" s="282">
        <f t="shared" ref="I12" si="12">(IF(D12="SHORT",IF(G12="",0,E12-G12),IF(D12="LONG",IF(G12="",0,G12-F12))))*C12</f>
        <v>29380.000000000178</v>
      </c>
      <c r="J12" s="283">
        <f t="shared" ref="J12" si="13">(H12+I12)/C12</f>
        <v>10.050000000000011</v>
      </c>
      <c r="K12" s="284">
        <f t="shared" ref="K12" si="14">SUM(H12:I12)</f>
        <v>52260.000000000058</v>
      </c>
    </row>
    <row r="13" spans="1:11" s="297" customFormat="1" ht="15.75" customHeight="1">
      <c r="A13" s="294">
        <v>43460</v>
      </c>
      <c r="B13" s="295" t="s">
        <v>213</v>
      </c>
      <c r="C13" s="295">
        <v>3400</v>
      </c>
      <c r="D13" s="295" t="s">
        <v>15</v>
      </c>
      <c r="E13" s="296">
        <v>310.64999999999998</v>
      </c>
      <c r="F13" s="296">
        <v>314.35000000000002</v>
      </c>
      <c r="G13" s="280">
        <v>319.10000000000002</v>
      </c>
      <c r="H13" s="281">
        <f t="shared" ref="H13:H14" si="15">(IF(D13="SHORT",E13-F13,IF(D13="LONG",F13-E13)))*C13</f>
        <v>12580.000000000155</v>
      </c>
      <c r="I13" s="282">
        <f t="shared" ref="I13" si="16">(IF(D13="SHORT",IF(G13="",0,E13-G13),IF(D13="LONG",IF(G13="",0,G13-F13))))*C13</f>
        <v>16150</v>
      </c>
      <c r="J13" s="283">
        <f t="shared" ref="J13:J14" si="17">(H13+I13)/C13</f>
        <v>8.4500000000000455</v>
      </c>
      <c r="K13" s="284">
        <f t="shared" ref="K13:K14" si="18">SUM(H13:I13)</f>
        <v>28730.000000000153</v>
      </c>
    </row>
    <row r="14" spans="1:11" s="301" customFormat="1" ht="15.75" customHeight="1">
      <c r="A14" s="298">
        <v>43460</v>
      </c>
      <c r="B14" s="277" t="s">
        <v>111</v>
      </c>
      <c r="C14" s="277">
        <v>1400</v>
      </c>
      <c r="D14" s="277" t="s">
        <v>15</v>
      </c>
      <c r="E14" s="299">
        <v>830.7</v>
      </c>
      <c r="F14" s="299">
        <v>840.65</v>
      </c>
      <c r="G14" s="357"/>
      <c r="H14" s="273">
        <f t="shared" si="15"/>
        <v>13929.999999999905</v>
      </c>
      <c r="I14" s="274"/>
      <c r="J14" s="275">
        <f t="shared" si="17"/>
        <v>9.9499999999999318</v>
      </c>
      <c r="K14" s="276">
        <f t="shared" si="18"/>
        <v>13929.999999999905</v>
      </c>
    </row>
    <row r="15" spans="1:11" s="301" customFormat="1" ht="15.75" customHeight="1">
      <c r="A15" s="298">
        <v>43458</v>
      </c>
      <c r="B15" s="277" t="s">
        <v>265</v>
      </c>
      <c r="C15" s="277">
        <v>1500</v>
      </c>
      <c r="D15" s="277" t="s">
        <v>13</v>
      </c>
      <c r="E15" s="299">
        <v>816.1</v>
      </c>
      <c r="F15" s="299">
        <v>805.85</v>
      </c>
      <c r="G15" s="357"/>
      <c r="H15" s="273">
        <f t="shared" ref="H15" si="19">(IF(D15="SHORT",E15-F15,IF(D15="LONG",F15-E15)))*C15</f>
        <v>15375</v>
      </c>
      <c r="I15" s="274"/>
      <c r="J15" s="275">
        <f t="shared" ref="J15" si="20">(H15+I15)/C15</f>
        <v>10.25</v>
      </c>
      <c r="K15" s="276">
        <f t="shared" ref="K15" si="21">SUM(H15:I15)</f>
        <v>15375</v>
      </c>
    </row>
    <row r="16" spans="1:11" s="301" customFormat="1" ht="15.75" customHeight="1">
      <c r="A16" s="298">
        <v>43455</v>
      </c>
      <c r="B16" s="277" t="s">
        <v>189</v>
      </c>
      <c r="C16" s="277">
        <v>1000</v>
      </c>
      <c r="D16" s="277" t="s">
        <v>13</v>
      </c>
      <c r="E16" s="299">
        <v>998.25</v>
      </c>
      <c r="F16" s="299">
        <v>986.25</v>
      </c>
      <c r="G16" s="356"/>
      <c r="H16" s="273">
        <f t="shared" ref="H16:H17" si="22">(IF(D16="SHORT",E16-F16,IF(D16="LONG",F16-E16)))*C16</f>
        <v>12000</v>
      </c>
      <c r="I16" s="274"/>
      <c r="J16" s="275">
        <f t="shared" ref="J16:J17" si="23">(H16+I16)/C16</f>
        <v>12</v>
      </c>
      <c r="K16" s="276">
        <f t="shared" ref="K16:K17" si="24">SUM(H16:I16)</f>
        <v>12000</v>
      </c>
    </row>
    <row r="17" spans="1:11" s="301" customFormat="1" ht="15.75" customHeight="1">
      <c r="A17" s="298">
        <v>43455</v>
      </c>
      <c r="B17" s="277" t="s">
        <v>164</v>
      </c>
      <c r="C17" s="277">
        <v>500</v>
      </c>
      <c r="D17" s="277" t="s">
        <v>13</v>
      </c>
      <c r="E17" s="299">
        <v>2575.85</v>
      </c>
      <c r="F17" s="299">
        <v>2544.9499999999998</v>
      </c>
      <c r="G17" s="356"/>
      <c r="H17" s="273">
        <f t="shared" si="22"/>
        <v>15450.000000000045</v>
      </c>
      <c r="I17" s="274"/>
      <c r="J17" s="275">
        <f t="shared" si="23"/>
        <v>30.900000000000091</v>
      </c>
      <c r="K17" s="276">
        <f t="shared" si="24"/>
        <v>15450.000000000045</v>
      </c>
    </row>
    <row r="18" spans="1:11" s="301" customFormat="1" ht="15.75" customHeight="1">
      <c r="A18" s="298">
        <v>43454</v>
      </c>
      <c r="B18" s="277" t="s">
        <v>151</v>
      </c>
      <c r="C18" s="277">
        <v>500</v>
      </c>
      <c r="D18" s="277" t="s">
        <v>15</v>
      </c>
      <c r="E18" s="299">
        <v>2857</v>
      </c>
      <c r="F18" s="299">
        <v>2891</v>
      </c>
      <c r="G18" s="356"/>
      <c r="H18" s="273">
        <f t="shared" ref="H18:H19" si="25">(IF(D18="SHORT",E18-F18,IF(D18="LONG",F18-E18)))*C18</f>
        <v>17000</v>
      </c>
      <c r="I18" s="274"/>
      <c r="J18" s="275">
        <f t="shared" ref="J18:J19" si="26">(H18+I18)/C18</f>
        <v>34</v>
      </c>
      <c r="K18" s="276">
        <f t="shared" ref="K18:K19" si="27">SUM(H18:I18)</f>
        <v>17000</v>
      </c>
    </row>
    <row r="19" spans="1:11" s="301" customFormat="1" ht="15.75" customHeight="1">
      <c r="A19" s="298">
        <v>43454</v>
      </c>
      <c r="B19" s="277" t="s">
        <v>91</v>
      </c>
      <c r="C19" s="277">
        <v>2400</v>
      </c>
      <c r="D19" s="277" t="s">
        <v>15</v>
      </c>
      <c r="E19" s="299">
        <v>665.9</v>
      </c>
      <c r="F19" s="299">
        <v>670.65</v>
      </c>
      <c r="G19" s="356"/>
      <c r="H19" s="273">
        <f t="shared" si="25"/>
        <v>11400</v>
      </c>
      <c r="I19" s="274"/>
      <c r="J19" s="275">
        <f t="shared" si="26"/>
        <v>4.75</v>
      </c>
      <c r="K19" s="276">
        <f t="shared" si="27"/>
        <v>11400</v>
      </c>
    </row>
    <row r="20" spans="1:11" s="301" customFormat="1" ht="15.75" customHeight="1">
      <c r="A20" s="298">
        <v>43453</v>
      </c>
      <c r="B20" s="277" t="s">
        <v>264</v>
      </c>
      <c r="C20" s="277">
        <v>6400</v>
      </c>
      <c r="D20" s="277" t="s">
        <v>15</v>
      </c>
      <c r="E20" s="299">
        <v>279.14999999999998</v>
      </c>
      <c r="F20" s="299">
        <v>282.45</v>
      </c>
      <c r="G20" s="356"/>
      <c r="H20" s="273">
        <f t="shared" ref="H20:H22" si="28">(IF(D20="SHORT",E20-F20,IF(D20="LONG",F20-E20)))*C20</f>
        <v>21120.000000000073</v>
      </c>
      <c r="I20" s="274"/>
      <c r="J20" s="275">
        <f t="shared" ref="J20:J22" si="29">(H20+I20)/C20</f>
        <v>3.3000000000000114</v>
      </c>
      <c r="K20" s="276">
        <f t="shared" ref="K20:K22" si="30">SUM(H20:I20)</f>
        <v>21120.000000000073</v>
      </c>
    </row>
    <row r="21" spans="1:11" s="301" customFormat="1" ht="15.75" customHeight="1">
      <c r="A21" s="298">
        <v>43453</v>
      </c>
      <c r="B21" s="277" t="s">
        <v>109</v>
      </c>
      <c r="C21" s="277">
        <v>2400</v>
      </c>
      <c r="D21" s="277" t="s">
        <v>15</v>
      </c>
      <c r="E21" s="299">
        <v>444.75</v>
      </c>
      <c r="F21" s="299">
        <v>440.5</v>
      </c>
      <c r="G21" s="356"/>
      <c r="H21" s="273">
        <f t="shared" si="28"/>
        <v>-10200</v>
      </c>
      <c r="I21" s="274"/>
      <c r="J21" s="275">
        <f t="shared" si="29"/>
        <v>-4.25</v>
      </c>
      <c r="K21" s="276">
        <f t="shared" si="30"/>
        <v>-10200</v>
      </c>
    </row>
    <row r="22" spans="1:11" s="301" customFormat="1" ht="15.75" customHeight="1">
      <c r="A22" s="298">
        <v>43452</v>
      </c>
      <c r="B22" s="277" t="s">
        <v>261</v>
      </c>
      <c r="C22" s="277">
        <v>2400</v>
      </c>
      <c r="D22" s="277" t="s">
        <v>15</v>
      </c>
      <c r="E22" s="299">
        <v>577.25</v>
      </c>
      <c r="F22" s="299">
        <v>584.15</v>
      </c>
      <c r="G22" s="356"/>
      <c r="H22" s="273">
        <f t="shared" si="28"/>
        <v>16559.999999999945</v>
      </c>
      <c r="I22" s="274"/>
      <c r="J22" s="275">
        <f t="shared" si="29"/>
        <v>6.8999999999999773</v>
      </c>
      <c r="K22" s="276">
        <f t="shared" si="30"/>
        <v>16559.999999999945</v>
      </c>
    </row>
    <row r="23" spans="1:11" s="301" customFormat="1" ht="15.75" customHeight="1">
      <c r="A23" s="298">
        <v>43452</v>
      </c>
      <c r="B23" s="277" t="s">
        <v>216</v>
      </c>
      <c r="C23" s="277">
        <v>7000</v>
      </c>
      <c r="D23" s="277" t="s">
        <v>13</v>
      </c>
      <c r="E23" s="299">
        <v>117.85</v>
      </c>
      <c r="F23" s="299">
        <v>117.2</v>
      </c>
      <c r="G23" s="356"/>
      <c r="H23" s="273">
        <f t="shared" ref="H23" si="31">(IF(D23="SHORT",E23-F23,IF(D23="LONG",F23-E23)))*C23</f>
        <v>4549.99999999994</v>
      </c>
      <c r="I23" s="274"/>
      <c r="J23" s="275">
        <f t="shared" ref="J23" si="32">(H23+I23)/C23</f>
        <v>0.64999999999999147</v>
      </c>
      <c r="K23" s="276">
        <f t="shared" ref="K23" si="33">SUM(H23:I23)</f>
        <v>4549.99999999994</v>
      </c>
    </row>
    <row r="24" spans="1:11" s="301" customFormat="1" ht="15.75" customHeight="1">
      <c r="A24" s="298">
        <v>43451</v>
      </c>
      <c r="B24" s="277" t="s">
        <v>263</v>
      </c>
      <c r="C24" s="277">
        <v>1800</v>
      </c>
      <c r="D24" s="277" t="s">
        <v>15</v>
      </c>
      <c r="E24" s="299">
        <v>536.5</v>
      </c>
      <c r="F24" s="299">
        <v>531.4</v>
      </c>
      <c r="G24" s="356"/>
      <c r="H24" s="273">
        <f t="shared" ref="H24:H26" si="34">(IF(D24="SHORT",E24-F24,IF(D24="LONG",F24-E24)))*C24</f>
        <v>-9180.00000000004</v>
      </c>
      <c r="I24" s="274"/>
      <c r="J24" s="275">
        <f t="shared" ref="J24:J26" si="35">(H24+I24)/C24</f>
        <v>-5.1000000000000218</v>
      </c>
      <c r="K24" s="276">
        <f t="shared" ref="K24:K26" si="36">SUM(H24:I24)</f>
        <v>-9180.00000000004</v>
      </c>
    </row>
    <row r="25" spans="1:11" s="301" customFormat="1" ht="15.75" customHeight="1">
      <c r="A25" s="298">
        <v>43451</v>
      </c>
      <c r="B25" s="277" t="s">
        <v>232</v>
      </c>
      <c r="C25" s="277">
        <v>2500</v>
      </c>
      <c r="D25" s="277" t="s">
        <v>15</v>
      </c>
      <c r="E25" s="299">
        <v>632.35</v>
      </c>
      <c r="F25" s="299">
        <v>639.9</v>
      </c>
      <c r="G25" s="356"/>
      <c r="H25" s="273">
        <f t="shared" si="34"/>
        <v>18874.999999999887</v>
      </c>
      <c r="I25" s="274"/>
      <c r="J25" s="275">
        <f t="shared" si="35"/>
        <v>7.5499999999999545</v>
      </c>
      <c r="K25" s="276">
        <f t="shared" si="36"/>
        <v>18874.999999999887</v>
      </c>
    </row>
    <row r="26" spans="1:11" s="297" customFormat="1" ht="15.75" customHeight="1">
      <c r="A26" s="294">
        <v>43451</v>
      </c>
      <c r="B26" s="295" t="s">
        <v>49</v>
      </c>
      <c r="C26" s="295">
        <v>11000</v>
      </c>
      <c r="D26" s="295" t="s">
        <v>15</v>
      </c>
      <c r="E26" s="296">
        <v>72.849999999999994</v>
      </c>
      <c r="F26" s="296">
        <v>73.75</v>
      </c>
      <c r="G26" s="280">
        <v>74.900000000000006</v>
      </c>
      <c r="H26" s="281">
        <f t="shared" si="34"/>
        <v>9900.0000000000618</v>
      </c>
      <c r="I26" s="282">
        <f t="shared" ref="I26" si="37">(IF(D26="SHORT",IF(G26="",0,E26-G26),IF(D26="LONG",IF(G26="",0,G26-F26))))*C26</f>
        <v>12650.000000000062</v>
      </c>
      <c r="J26" s="283">
        <f t="shared" si="35"/>
        <v>2.0500000000000114</v>
      </c>
      <c r="K26" s="284">
        <f t="shared" si="36"/>
        <v>22550.000000000124</v>
      </c>
    </row>
    <row r="27" spans="1:11" s="301" customFormat="1" ht="15.75" customHeight="1">
      <c r="A27" s="298">
        <v>43448</v>
      </c>
      <c r="B27" s="277" t="s">
        <v>152</v>
      </c>
      <c r="C27" s="277">
        <v>1200</v>
      </c>
      <c r="D27" s="277" t="s">
        <v>15</v>
      </c>
      <c r="E27" s="299">
        <v>1857.45</v>
      </c>
      <c r="F27" s="299">
        <v>1864.95</v>
      </c>
      <c r="G27" s="356"/>
      <c r="H27" s="273">
        <f t="shared" ref="H27:H28" si="38">(IF(D27="SHORT",E27-F27,IF(D27="LONG",F27-E27)))*C27</f>
        <v>9000</v>
      </c>
      <c r="I27" s="274"/>
      <c r="J27" s="275">
        <f t="shared" ref="J27:J28" si="39">(H27+I27)/C27</f>
        <v>7.5</v>
      </c>
      <c r="K27" s="276">
        <f t="shared" ref="K27:K28" si="40">SUM(H27:I27)</f>
        <v>9000</v>
      </c>
    </row>
    <row r="28" spans="1:11" s="301" customFormat="1" ht="15.75" customHeight="1">
      <c r="A28" s="298">
        <v>43447</v>
      </c>
      <c r="B28" s="277" t="s">
        <v>251</v>
      </c>
      <c r="C28" s="277">
        <v>3000</v>
      </c>
      <c r="D28" s="277" t="s">
        <v>13</v>
      </c>
      <c r="E28" s="299">
        <v>166.9</v>
      </c>
      <c r="F28" s="299">
        <v>168.5</v>
      </c>
      <c r="G28" s="356"/>
      <c r="H28" s="273">
        <f t="shared" si="38"/>
        <v>-4799.9999999999827</v>
      </c>
      <c r="I28" s="274"/>
      <c r="J28" s="275">
        <f t="shared" si="39"/>
        <v>-1.5999999999999943</v>
      </c>
      <c r="K28" s="276">
        <f t="shared" si="40"/>
        <v>-4799.9999999999827</v>
      </c>
    </row>
    <row r="29" spans="1:11" s="301" customFormat="1" ht="15.75" customHeight="1">
      <c r="A29" s="298">
        <v>43447</v>
      </c>
      <c r="B29" s="277" t="s">
        <v>18</v>
      </c>
      <c r="C29" s="277">
        <v>700</v>
      </c>
      <c r="D29" s="277" t="s">
        <v>13</v>
      </c>
      <c r="E29" s="299">
        <v>1305.8499999999999</v>
      </c>
      <c r="F29" s="299">
        <v>1308.4000000000001</v>
      </c>
      <c r="G29" s="356"/>
      <c r="H29" s="273">
        <f t="shared" ref="H29:H31" si="41">(IF(D29="SHORT",E29-F29,IF(D29="LONG",F29-E29)))*C29</f>
        <v>-1785.0000000001273</v>
      </c>
      <c r="I29" s="274"/>
      <c r="J29" s="275">
        <f t="shared" ref="J29:J31" si="42">(H29+I29)/C29</f>
        <v>-2.5500000000001819</v>
      </c>
      <c r="K29" s="276">
        <f t="shared" ref="K29:K31" si="43">SUM(H29:I29)</f>
        <v>-1785.0000000001273</v>
      </c>
    </row>
    <row r="30" spans="1:11" s="301" customFormat="1" ht="15.75" customHeight="1">
      <c r="A30" s="298">
        <v>43447</v>
      </c>
      <c r="B30" s="277" t="s">
        <v>161</v>
      </c>
      <c r="C30" s="277">
        <v>2122</v>
      </c>
      <c r="D30" s="277" t="s">
        <v>15</v>
      </c>
      <c r="E30" s="299">
        <v>520.85</v>
      </c>
      <c r="F30" s="299">
        <v>522.85</v>
      </c>
      <c r="G30" s="356"/>
      <c r="H30" s="273">
        <f t="shared" si="41"/>
        <v>4244</v>
      </c>
      <c r="I30" s="274"/>
      <c r="J30" s="275">
        <f t="shared" si="42"/>
        <v>2</v>
      </c>
      <c r="K30" s="276">
        <f t="shared" si="43"/>
        <v>4244</v>
      </c>
    </row>
    <row r="31" spans="1:11" s="301" customFormat="1" ht="15.75" customHeight="1">
      <c r="A31" s="298">
        <v>43446</v>
      </c>
      <c r="B31" s="277" t="s">
        <v>139</v>
      </c>
      <c r="C31" s="277">
        <v>8000</v>
      </c>
      <c r="D31" s="277" t="s">
        <v>15</v>
      </c>
      <c r="E31" s="299">
        <v>156.25</v>
      </c>
      <c r="F31" s="299">
        <v>158.15</v>
      </c>
      <c r="G31" s="356"/>
      <c r="H31" s="273">
        <f t="shared" si="41"/>
        <v>15200.000000000045</v>
      </c>
      <c r="I31" s="274"/>
      <c r="J31" s="275">
        <f t="shared" si="42"/>
        <v>1.9000000000000057</v>
      </c>
      <c r="K31" s="276">
        <f t="shared" si="43"/>
        <v>15200.000000000045</v>
      </c>
    </row>
    <row r="32" spans="1:11" s="301" customFormat="1" ht="15.75" customHeight="1">
      <c r="A32" s="298">
        <v>43446</v>
      </c>
      <c r="B32" s="277" t="s">
        <v>221</v>
      </c>
      <c r="C32" s="277">
        <v>1100</v>
      </c>
      <c r="D32" s="277" t="s">
        <v>15</v>
      </c>
      <c r="E32" s="299">
        <v>1071.05</v>
      </c>
      <c r="F32" s="299">
        <v>1084.4000000000001</v>
      </c>
      <c r="G32" s="356"/>
      <c r="H32" s="273">
        <f t="shared" ref="H32:H33" si="44">(IF(D32="SHORT",E32-F32,IF(D32="LONG",F32-E32)))*C32</f>
        <v>14685.000000000149</v>
      </c>
      <c r="I32" s="274"/>
      <c r="J32" s="275">
        <f t="shared" ref="J32:J33" si="45">(H32+I32)/C32</f>
        <v>13.350000000000136</v>
      </c>
      <c r="K32" s="276">
        <f t="shared" ref="K32:K33" si="46">SUM(H32:I32)</f>
        <v>14685.000000000149</v>
      </c>
    </row>
    <row r="33" spans="1:11" s="297" customFormat="1" ht="15.75" customHeight="1">
      <c r="A33" s="294">
        <v>43446</v>
      </c>
      <c r="B33" s="295" t="s">
        <v>157</v>
      </c>
      <c r="C33" s="295">
        <v>5200</v>
      </c>
      <c r="D33" s="295" t="s">
        <v>15</v>
      </c>
      <c r="E33" s="296">
        <v>363.95</v>
      </c>
      <c r="F33" s="296">
        <v>368.5</v>
      </c>
      <c r="G33" s="280">
        <v>374.95</v>
      </c>
      <c r="H33" s="281">
        <f t="shared" si="44"/>
        <v>23660.000000000058</v>
      </c>
      <c r="I33" s="282">
        <f t="shared" ref="I33" si="47">(IF(D33="SHORT",IF(G33="",0,E33-G33),IF(D33="LONG",IF(G33="",0,G33-F33))))*C33</f>
        <v>33539.999999999942</v>
      </c>
      <c r="J33" s="283">
        <f t="shared" si="45"/>
        <v>11</v>
      </c>
      <c r="K33" s="284">
        <f t="shared" si="46"/>
        <v>57200</v>
      </c>
    </row>
    <row r="34" spans="1:11" s="301" customFormat="1" ht="15.75" customHeight="1">
      <c r="A34" s="298">
        <v>43445</v>
      </c>
      <c r="B34" s="277" t="s">
        <v>216</v>
      </c>
      <c r="C34" s="277">
        <v>7000</v>
      </c>
      <c r="D34" s="277" t="s">
        <v>15</v>
      </c>
      <c r="E34" s="299">
        <v>110.5</v>
      </c>
      <c r="F34" s="299">
        <v>111.8</v>
      </c>
      <c r="G34" s="356"/>
      <c r="H34" s="273">
        <f t="shared" ref="H34:H35" si="48">(IF(D34="SHORT",E34-F34,IF(D34="LONG",F34-E34)))*C34</f>
        <v>9099.99999999998</v>
      </c>
      <c r="I34" s="274"/>
      <c r="J34" s="275">
        <f t="shared" ref="J34:J35" si="49">(H34+I34)/C34</f>
        <v>1.2999999999999972</v>
      </c>
      <c r="K34" s="276">
        <f t="shared" ref="K34:K35" si="50">SUM(H34:I34)</f>
        <v>9099.99999999998</v>
      </c>
    </row>
    <row r="35" spans="1:11" s="301" customFormat="1" ht="15.75" customHeight="1">
      <c r="A35" s="298">
        <v>43445</v>
      </c>
      <c r="B35" s="277" t="s">
        <v>65</v>
      </c>
      <c r="C35" s="277">
        <v>1000</v>
      </c>
      <c r="D35" s="277" t="s">
        <v>15</v>
      </c>
      <c r="E35" s="299">
        <v>1088</v>
      </c>
      <c r="F35" s="299">
        <v>1101.05</v>
      </c>
      <c r="G35" s="355"/>
      <c r="H35" s="273">
        <f t="shared" si="48"/>
        <v>13049.999999999955</v>
      </c>
      <c r="I35" s="274"/>
      <c r="J35" s="275">
        <f t="shared" si="49"/>
        <v>13.049999999999955</v>
      </c>
      <c r="K35" s="276">
        <f t="shared" si="50"/>
        <v>13049.999999999955</v>
      </c>
    </row>
    <row r="36" spans="1:11" s="297" customFormat="1" ht="15.75" customHeight="1">
      <c r="A36" s="294">
        <v>43444</v>
      </c>
      <c r="B36" s="295" t="s">
        <v>180</v>
      </c>
      <c r="C36" s="295">
        <v>4500</v>
      </c>
      <c r="D36" s="295" t="s">
        <v>13</v>
      </c>
      <c r="E36" s="296">
        <v>204.85</v>
      </c>
      <c r="F36" s="296">
        <v>202.4</v>
      </c>
      <c r="G36" s="280">
        <v>199.35</v>
      </c>
      <c r="H36" s="281">
        <f t="shared" ref="H36" si="51">(IF(D36="SHORT",E36-F36,IF(D36="LONG",F36-E36)))*C36</f>
        <v>11024.999999999949</v>
      </c>
      <c r="I36" s="282">
        <f t="shared" ref="I36" si="52">(IF(D36="SHORT",IF(G36="",0,E36-G36),IF(D36="LONG",IF(G36="",0,G36-F36))))*C36</f>
        <v>24750</v>
      </c>
      <c r="J36" s="283">
        <f t="shared" ref="J36" si="53">(H36+I36)/C36</f>
        <v>7.9499999999999886</v>
      </c>
      <c r="K36" s="284">
        <f t="shared" ref="K36" si="54">SUM(H36:I36)</f>
        <v>35774.999999999949</v>
      </c>
    </row>
    <row r="37" spans="1:11" s="301" customFormat="1" ht="15.75" customHeight="1">
      <c r="A37" s="298">
        <v>43441</v>
      </c>
      <c r="B37" s="277" t="s">
        <v>199</v>
      </c>
      <c r="C37" s="277">
        <v>1400</v>
      </c>
      <c r="D37" s="277" t="s">
        <v>13</v>
      </c>
      <c r="E37" s="299">
        <v>901.15</v>
      </c>
      <c r="F37" s="299">
        <v>895.75</v>
      </c>
      <c r="G37" s="355"/>
      <c r="H37" s="273">
        <f t="shared" ref="H37:H38" si="55">(IF(D37="SHORT",E37-F37,IF(D37="LONG",F37-E37)))*C37</f>
        <v>7559.9999999999682</v>
      </c>
      <c r="I37" s="274"/>
      <c r="J37" s="275">
        <f t="shared" ref="J37:J38" si="56">(H37+I37)/C37</f>
        <v>5.3999999999999773</v>
      </c>
      <c r="K37" s="276">
        <f t="shared" ref="K37:K38" si="57">SUM(H37:I37)</f>
        <v>7559.9999999999682</v>
      </c>
    </row>
    <row r="38" spans="1:11" s="301" customFormat="1" ht="15.75" customHeight="1">
      <c r="A38" s="298">
        <v>43441</v>
      </c>
      <c r="B38" s="277" t="s">
        <v>262</v>
      </c>
      <c r="C38" s="277">
        <v>800</v>
      </c>
      <c r="D38" s="277" t="s">
        <v>13</v>
      </c>
      <c r="E38" s="299">
        <v>1488.1</v>
      </c>
      <c r="F38" s="299">
        <v>1480.25</v>
      </c>
      <c r="G38" s="355"/>
      <c r="H38" s="273">
        <f t="shared" si="55"/>
        <v>6279.9999999999272</v>
      </c>
      <c r="I38" s="274"/>
      <c r="J38" s="275">
        <f t="shared" si="56"/>
        <v>7.8499999999999091</v>
      </c>
      <c r="K38" s="276">
        <f t="shared" si="57"/>
        <v>6279.9999999999272</v>
      </c>
    </row>
    <row r="39" spans="1:11" s="301" customFormat="1" ht="15.75" customHeight="1">
      <c r="A39" s="298">
        <v>43440</v>
      </c>
      <c r="B39" s="277" t="s">
        <v>261</v>
      </c>
      <c r="C39" s="277">
        <v>2400</v>
      </c>
      <c r="D39" s="277" t="s">
        <v>13</v>
      </c>
      <c r="E39" s="299">
        <v>553.5</v>
      </c>
      <c r="F39" s="299">
        <v>546.70000000000005</v>
      </c>
      <c r="G39" s="355"/>
      <c r="H39" s="273">
        <f t="shared" ref="H39:H40" si="58">(IF(D39="SHORT",E39-F39,IF(D39="LONG",F39-E39)))*C39</f>
        <v>16319.999999999891</v>
      </c>
      <c r="I39" s="274"/>
      <c r="J39" s="275">
        <f t="shared" ref="J39:J40" si="59">(H39+I39)/C39</f>
        <v>6.7999999999999545</v>
      </c>
      <c r="K39" s="276">
        <f t="shared" ref="K39:K40" si="60">SUM(H39:I39)</f>
        <v>16319.999999999891</v>
      </c>
    </row>
    <row r="40" spans="1:11" s="301" customFormat="1" ht="15.75" customHeight="1">
      <c r="A40" s="298">
        <v>43440</v>
      </c>
      <c r="B40" s="277" t="s">
        <v>12</v>
      </c>
      <c r="C40" s="277">
        <v>2400</v>
      </c>
      <c r="D40" s="277" t="s">
        <v>13</v>
      </c>
      <c r="E40" s="299">
        <v>749</v>
      </c>
      <c r="F40" s="299">
        <v>756.1</v>
      </c>
      <c r="G40" s="355"/>
      <c r="H40" s="273">
        <f t="shared" si="58"/>
        <v>-17040.000000000055</v>
      </c>
      <c r="I40" s="274"/>
      <c r="J40" s="275">
        <f t="shared" si="59"/>
        <v>-7.1000000000000227</v>
      </c>
      <c r="K40" s="276">
        <f t="shared" si="60"/>
        <v>-17040.000000000055</v>
      </c>
    </row>
    <row r="41" spans="1:11" s="297" customFormat="1" ht="15.75" customHeight="1">
      <c r="A41" s="294">
        <v>43439</v>
      </c>
      <c r="B41" s="295" t="s">
        <v>260</v>
      </c>
      <c r="C41" s="295">
        <v>2000</v>
      </c>
      <c r="D41" s="295" t="s">
        <v>13</v>
      </c>
      <c r="E41" s="296">
        <v>543.95000000000005</v>
      </c>
      <c r="F41" s="296">
        <v>537.4</v>
      </c>
      <c r="G41" s="280">
        <v>529.35</v>
      </c>
      <c r="H41" s="281">
        <f t="shared" ref="H41:H42" si="61">(IF(D41="SHORT",E41-F41,IF(D41="LONG",F41-E41)))*C41</f>
        <v>13100.000000000136</v>
      </c>
      <c r="I41" s="282">
        <f t="shared" ref="I41" si="62">(IF(D41="SHORT",IF(G41="",0,E41-G41),IF(D41="LONG",IF(G41="",0,G41-F41))))*C41</f>
        <v>29200.000000000044</v>
      </c>
      <c r="J41" s="283">
        <f t="shared" ref="J41:J42" si="63">(H41+I41)/C41</f>
        <v>21.150000000000091</v>
      </c>
      <c r="K41" s="284">
        <f t="shared" ref="K41:K42" si="64">SUM(H41:I41)</f>
        <v>42300.000000000182</v>
      </c>
    </row>
    <row r="42" spans="1:11" s="301" customFormat="1" ht="15.75" customHeight="1">
      <c r="A42" s="298">
        <v>43439</v>
      </c>
      <c r="B42" s="277" t="s">
        <v>217</v>
      </c>
      <c r="C42" s="277">
        <v>3000</v>
      </c>
      <c r="D42" s="277" t="s">
        <v>13</v>
      </c>
      <c r="E42" s="299">
        <v>274.3</v>
      </c>
      <c r="F42" s="299">
        <v>271</v>
      </c>
      <c r="G42" s="355"/>
      <c r="H42" s="273">
        <f t="shared" si="61"/>
        <v>9900.0000000000346</v>
      </c>
      <c r="I42" s="274"/>
      <c r="J42" s="275">
        <f t="shared" si="63"/>
        <v>3.3000000000000114</v>
      </c>
      <c r="K42" s="276">
        <f t="shared" si="64"/>
        <v>9900.0000000000346</v>
      </c>
    </row>
    <row r="43" spans="1:11" s="297" customFormat="1" ht="15.75" customHeight="1">
      <c r="A43" s="294">
        <v>43438</v>
      </c>
      <c r="B43" s="295" t="s">
        <v>237</v>
      </c>
      <c r="C43" s="295">
        <v>3200</v>
      </c>
      <c r="D43" s="295" t="s">
        <v>13</v>
      </c>
      <c r="E43" s="296">
        <v>363.75</v>
      </c>
      <c r="F43" s="296">
        <v>359.4</v>
      </c>
      <c r="G43" s="280">
        <v>353.95</v>
      </c>
      <c r="H43" s="281">
        <f t="shared" ref="H43" si="65">(IF(D43="SHORT",E43-F43,IF(D43="LONG",F43-E43)))*C43</f>
        <v>13920.000000000073</v>
      </c>
      <c r="I43" s="282">
        <f t="shared" ref="I43" si="66">(IF(D43="SHORT",IF(G43="",0,E43-G43),IF(D43="LONG",IF(G43="",0,G43-F43))))*C43</f>
        <v>31360.000000000036</v>
      </c>
      <c r="J43" s="283">
        <f t="shared" ref="J43" si="67">(H43+I43)/C43</f>
        <v>14.150000000000034</v>
      </c>
      <c r="K43" s="284">
        <f t="shared" ref="K43" si="68">SUM(H43:I43)</f>
        <v>45280.000000000109</v>
      </c>
    </row>
    <row r="44" spans="1:11" s="301" customFormat="1" ht="15.75" customHeight="1">
      <c r="A44" s="298">
        <v>43438</v>
      </c>
      <c r="B44" s="277" t="s">
        <v>96</v>
      </c>
      <c r="C44" s="277">
        <v>8000</v>
      </c>
      <c r="D44" s="277" t="s">
        <v>13</v>
      </c>
      <c r="E44" s="299">
        <v>183.85</v>
      </c>
      <c r="F44" s="299">
        <v>185.1</v>
      </c>
      <c r="G44" s="350"/>
      <c r="H44" s="273">
        <f t="shared" ref="H44:H45" si="69">(IF(D44="SHORT",E44-F44,IF(D44="LONG",F44-E44)))*C44</f>
        <v>-10000</v>
      </c>
      <c r="I44" s="274"/>
      <c r="J44" s="275">
        <f t="shared" ref="J44:J45" si="70">(H44+I44)/C44</f>
        <v>-1.25</v>
      </c>
      <c r="K44" s="276">
        <f t="shared" ref="K44:K45" si="71">SUM(H44:I44)</f>
        <v>-10000</v>
      </c>
    </row>
    <row r="45" spans="1:11" s="301" customFormat="1" ht="15.75" customHeight="1">
      <c r="A45" s="298">
        <v>43437</v>
      </c>
      <c r="B45" s="277" t="s">
        <v>259</v>
      </c>
      <c r="C45" s="277">
        <v>1400</v>
      </c>
      <c r="D45" s="277" t="s">
        <v>15</v>
      </c>
      <c r="E45" s="299">
        <v>732.45</v>
      </c>
      <c r="F45" s="299">
        <v>725.45</v>
      </c>
      <c r="G45" s="350"/>
      <c r="H45" s="273">
        <f t="shared" si="69"/>
        <v>-9800</v>
      </c>
      <c r="I45" s="274"/>
      <c r="J45" s="275">
        <f t="shared" si="70"/>
        <v>-7</v>
      </c>
      <c r="K45" s="276">
        <f t="shared" si="71"/>
        <v>-9800</v>
      </c>
    </row>
    <row r="46" spans="1:11" s="261" customFormat="1" ht="16.5" customHeight="1">
      <c r="A46" s="354"/>
      <c r="B46" s="351"/>
      <c r="C46" s="351"/>
      <c r="D46" s="351"/>
      <c r="E46" s="351"/>
      <c r="F46" s="351"/>
      <c r="G46" s="351"/>
      <c r="H46" s="352"/>
      <c r="I46" s="353"/>
      <c r="J46" s="351"/>
      <c r="K46" s="351"/>
    </row>
    <row r="47" spans="1:11" s="301" customFormat="1" ht="14.25" customHeight="1">
      <c r="A47" s="298">
        <v>43434</v>
      </c>
      <c r="B47" s="277" t="s">
        <v>193</v>
      </c>
      <c r="C47" s="277">
        <v>1600</v>
      </c>
      <c r="D47" s="277" t="s">
        <v>15</v>
      </c>
      <c r="E47" s="299">
        <v>526.95000000000005</v>
      </c>
      <c r="F47" s="299">
        <v>521.9</v>
      </c>
      <c r="G47" s="350"/>
      <c r="H47" s="273">
        <f t="shared" ref="H47:H48" si="72">(IF(D47="SHORT",E47-F47,IF(D47="LONG",F47-E47)))*C47</f>
        <v>-8080.0000000001091</v>
      </c>
      <c r="I47" s="274"/>
      <c r="J47" s="275">
        <f t="shared" ref="J47:J48" si="73">(H47+I47)/C47</f>
        <v>-5.0500000000000682</v>
      </c>
      <c r="K47" s="276">
        <f t="shared" ref="K47" si="74">SUM(H47:I47)</f>
        <v>-8080.0000000001091</v>
      </c>
    </row>
    <row r="48" spans="1:11" s="301" customFormat="1" ht="14.25" customHeight="1">
      <c r="A48" s="298">
        <v>43433</v>
      </c>
      <c r="B48" s="277" t="s">
        <v>130</v>
      </c>
      <c r="C48" s="277">
        <v>1500</v>
      </c>
      <c r="D48" s="277" t="s">
        <v>15</v>
      </c>
      <c r="E48" s="299">
        <v>705.5</v>
      </c>
      <c r="F48" s="299">
        <v>714.3</v>
      </c>
      <c r="G48" s="350"/>
      <c r="H48" s="273">
        <f t="shared" si="72"/>
        <v>13199.999999999931</v>
      </c>
      <c r="I48" s="274"/>
      <c r="J48" s="275">
        <f t="shared" si="73"/>
        <v>8.7999999999999545</v>
      </c>
      <c r="K48" s="276">
        <f>SUM(H48:I48)</f>
        <v>13199.999999999931</v>
      </c>
    </row>
    <row r="49" spans="1:11" s="301" customFormat="1" ht="14.25" customHeight="1">
      <c r="A49" s="298">
        <v>43433</v>
      </c>
      <c r="B49" s="277" t="s">
        <v>231</v>
      </c>
      <c r="C49" s="277">
        <v>1600</v>
      </c>
      <c r="D49" s="277" t="s">
        <v>15</v>
      </c>
      <c r="E49" s="299">
        <v>531</v>
      </c>
      <c r="F49" s="299">
        <v>528.95000000000005</v>
      </c>
      <c r="G49" s="350"/>
      <c r="H49" s="273">
        <f t="shared" ref="H49:H50" si="75">(IF(D49="SHORT",E49-F49,IF(D49="LONG",F49-E49)))*C49</f>
        <v>-3279.9999999999272</v>
      </c>
      <c r="I49" s="274"/>
      <c r="J49" s="275">
        <f t="shared" ref="J49:J50" si="76">(H49+I49)/C49</f>
        <v>-2.0499999999999545</v>
      </c>
      <c r="K49" s="276">
        <f t="shared" ref="K49:K50" si="77">SUM(H49:I49)</f>
        <v>-3279.9999999999272</v>
      </c>
    </row>
    <row r="50" spans="1:11" s="301" customFormat="1" ht="14.25" customHeight="1">
      <c r="A50" s="298">
        <v>43433</v>
      </c>
      <c r="B50" s="277" t="s">
        <v>194</v>
      </c>
      <c r="C50" s="277">
        <v>1600</v>
      </c>
      <c r="D50" s="277" t="s">
        <v>15</v>
      </c>
      <c r="E50" s="299">
        <v>965.25</v>
      </c>
      <c r="F50" s="299">
        <v>976.8</v>
      </c>
      <c r="G50" s="350"/>
      <c r="H50" s="273">
        <f t="shared" si="75"/>
        <v>18479.999999999927</v>
      </c>
      <c r="I50" s="274"/>
      <c r="J50" s="275">
        <f t="shared" si="76"/>
        <v>11.549999999999955</v>
      </c>
      <c r="K50" s="276">
        <f t="shared" si="77"/>
        <v>18479.999999999927</v>
      </c>
    </row>
    <row r="51" spans="1:11" s="301" customFormat="1" ht="14.25" customHeight="1">
      <c r="A51" s="298">
        <v>43432</v>
      </c>
      <c r="B51" s="277" t="s">
        <v>128</v>
      </c>
      <c r="C51" s="277">
        <v>4000</v>
      </c>
      <c r="D51" s="277" t="s">
        <v>15</v>
      </c>
      <c r="E51" s="299">
        <v>110.5</v>
      </c>
      <c r="F51" s="299">
        <v>109.1</v>
      </c>
      <c r="G51" s="350"/>
      <c r="H51" s="273">
        <f t="shared" ref="H51" si="78">(IF(D51="SHORT",E51-F51,IF(D51="LONG",F51-E51)))*C51</f>
        <v>-5600.0000000000227</v>
      </c>
      <c r="I51" s="274"/>
      <c r="J51" s="275">
        <f t="shared" ref="J51" si="79">(H51+I51)/C51</f>
        <v>-1.4000000000000057</v>
      </c>
      <c r="K51" s="276">
        <f t="shared" ref="K51" si="80">SUM(H51:I51)</f>
        <v>-5600.0000000000227</v>
      </c>
    </row>
    <row r="52" spans="1:11" s="301" customFormat="1" ht="14.25" customHeight="1">
      <c r="A52" s="298">
        <v>43432</v>
      </c>
      <c r="B52" s="277" t="s">
        <v>148</v>
      </c>
      <c r="C52" s="277">
        <v>4000</v>
      </c>
      <c r="D52" s="277" t="s">
        <v>15</v>
      </c>
      <c r="E52" s="299">
        <v>258.5</v>
      </c>
      <c r="F52" s="299">
        <v>259</v>
      </c>
      <c r="G52" s="350"/>
      <c r="H52" s="273">
        <f t="shared" ref="H52:H53" si="81">(IF(D52="SHORT",E52-F52,IF(D52="LONG",F52-E52)))*C52</f>
        <v>2000</v>
      </c>
      <c r="I52" s="274"/>
      <c r="J52" s="275">
        <f t="shared" ref="J52:J53" si="82">(H52+I52)/C52</f>
        <v>0.5</v>
      </c>
      <c r="K52" s="276">
        <f t="shared" ref="K52:K53" si="83">SUM(H52:I52)</f>
        <v>2000</v>
      </c>
    </row>
    <row r="53" spans="1:11" s="301" customFormat="1" ht="14.25" customHeight="1">
      <c r="A53" s="298">
        <v>43431</v>
      </c>
      <c r="B53" s="277" t="s">
        <v>186</v>
      </c>
      <c r="C53" s="277">
        <v>9000</v>
      </c>
      <c r="D53" s="277" t="s">
        <v>15</v>
      </c>
      <c r="E53" s="299">
        <v>104.75</v>
      </c>
      <c r="F53" s="299">
        <v>103.65</v>
      </c>
      <c r="G53" s="350"/>
      <c r="H53" s="273">
        <f t="shared" si="81"/>
        <v>-9899.9999999999491</v>
      </c>
      <c r="I53" s="274"/>
      <c r="J53" s="275">
        <f t="shared" si="82"/>
        <v>-1.0999999999999943</v>
      </c>
      <c r="K53" s="276">
        <f t="shared" si="83"/>
        <v>-9899.9999999999491</v>
      </c>
    </row>
    <row r="54" spans="1:11" s="301" customFormat="1" ht="14.25" customHeight="1">
      <c r="A54" s="298">
        <v>43430</v>
      </c>
      <c r="B54" s="277" t="s">
        <v>258</v>
      </c>
      <c r="C54" s="277">
        <v>5600</v>
      </c>
      <c r="D54" s="277" t="s">
        <v>15</v>
      </c>
      <c r="E54" s="299">
        <v>97.9</v>
      </c>
      <c r="F54" s="299">
        <v>99.15</v>
      </c>
      <c r="G54" s="350"/>
      <c r="H54" s="273">
        <f t="shared" ref="H54:H56" si="84">(IF(D54="SHORT",E54-F54,IF(D54="LONG",F54-E54)))*C54</f>
        <v>7000</v>
      </c>
      <c r="I54" s="274"/>
      <c r="J54" s="275">
        <f t="shared" ref="J54:J56" si="85">(H54+I54)/C54</f>
        <v>1.25</v>
      </c>
      <c r="K54" s="276">
        <f t="shared" ref="K54:K56" si="86">SUM(H54:I54)</f>
        <v>7000</v>
      </c>
    </row>
    <row r="55" spans="1:11" s="301" customFormat="1" ht="14.25" customHeight="1">
      <c r="A55" s="298">
        <v>43430</v>
      </c>
      <c r="B55" s="277" t="s">
        <v>168</v>
      </c>
      <c r="C55" s="277">
        <v>600</v>
      </c>
      <c r="D55" s="277" t="s">
        <v>15</v>
      </c>
      <c r="E55" s="299">
        <v>2363</v>
      </c>
      <c r="F55" s="299">
        <v>2339.35</v>
      </c>
      <c r="G55" s="350"/>
      <c r="H55" s="273">
        <f t="shared" si="84"/>
        <v>-14190.000000000055</v>
      </c>
      <c r="I55" s="274"/>
      <c r="J55" s="275">
        <f t="shared" si="85"/>
        <v>-23.650000000000091</v>
      </c>
      <c r="K55" s="276">
        <f t="shared" si="86"/>
        <v>-14190.000000000055</v>
      </c>
    </row>
    <row r="56" spans="1:11" s="301" customFormat="1" ht="14.25" customHeight="1">
      <c r="A56" s="298">
        <v>43430</v>
      </c>
      <c r="B56" s="277" t="s">
        <v>65</v>
      </c>
      <c r="C56" s="277">
        <v>1000</v>
      </c>
      <c r="D56" s="277" t="s">
        <v>13</v>
      </c>
      <c r="E56" s="299">
        <v>1102.1500000000001</v>
      </c>
      <c r="F56" s="299">
        <v>1112.0999999999999</v>
      </c>
      <c r="G56" s="350"/>
      <c r="H56" s="273">
        <f t="shared" si="84"/>
        <v>-9949.9999999998181</v>
      </c>
      <c r="I56" s="274"/>
      <c r="J56" s="275">
        <f t="shared" si="85"/>
        <v>-9.9499999999998181</v>
      </c>
      <c r="K56" s="276">
        <f t="shared" si="86"/>
        <v>-9949.9999999998181</v>
      </c>
    </row>
    <row r="57" spans="1:11" s="301" customFormat="1" ht="14.25" customHeight="1">
      <c r="A57" s="298">
        <v>43426</v>
      </c>
      <c r="B57" s="277" t="s">
        <v>169</v>
      </c>
      <c r="C57" s="277">
        <v>3200</v>
      </c>
      <c r="D57" s="277" t="s">
        <v>13</v>
      </c>
      <c r="E57" s="299">
        <v>222.8</v>
      </c>
      <c r="F57" s="299">
        <v>220.1</v>
      </c>
      <c r="G57" s="350"/>
      <c r="H57" s="273">
        <f t="shared" ref="H57:H59" si="87">(IF(D57="SHORT",E57-F57,IF(D57="LONG",F57-E57)))*C57</f>
        <v>8640.0000000000546</v>
      </c>
      <c r="I57" s="274"/>
      <c r="J57" s="275">
        <f t="shared" ref="J57:J59" si="88">(H57+I57)/C57</f>
        <v>2.7000000000000171</v>
      </c>
      <c r="K57" s="276">
        <f t="shared" ref="K57:K59" si="89">SUM(H57:I57)</f>
        <v>8640.0000000000546</v>
      </c>
    </row>
    <row r="58" spans="1:11" s="301" customFormat="1" ht="15">
      <c r="A58" s="298">
        <v>43426</v>
      </c>
      <c r="B58" s="277" t="s">
        <v>135</v>
      </c>
      <c r="C58" s="277">
        <v>1200</v>
      </c>
      <c r="D58" s="277" t="s">
        <v>15</v>
      </c>
      <c r="E58" s="299">
        <v>1324.5</v>
      </c>
      <c r="F58" s="299">
        <v>1319</v>
      </c>
      <c r="G58" s="350"/>
      <c r="H58" s="273">
        <f t="shared" si="87"/>
        <v>-6600</v>
      </c>
      <c r="I58" s="274"/>
      <c r="J58" s="275">
        <f t="shared" si="88"/>
        <v>-5.5</v>
      </c>
      <c r="K58" s="276">
        <f t="shared" si="89"/>
        <v>-6600</v>
      </c>
    </row>
    <row r="59" spans="1:11" s="301" customFormat="1" ht="15">
      <c r="A59" s="298">
        <v>43425</v>
      </c>
      <c r="B59" s="277" t="s">
        <v>157</v>
      </c>
      <c r="C59" s="277">
        <v>5200</v>
      </c>
      <c r="D59" s="277" t="s">
        <v>13</v>
      </c>
      <c r="E59" s="299">
        <v>352.4</v>
      </c>
      <c r="F59" s="299">
        <v>355.6</v>
      </c>
      <c r="G59" s="350"/>
      <c r="H59" s="273">
        <f t="shared" si="87"/>
        <v>-16640.000000000236</v>
      </c>
      <c r="I59" s="274"/>
      <c r="J59" s="275">
        <f t="shared" si="88"/>
        <v>-3.2000000000000455</v>
      </c>
      <c r="K59" s="276">
        <f t="shared" si="89"/>
        <v>-16640.000000000236</v>
      </c>
    </row>
    <row r="60" spans="1:11" s="301" customFormat="1" ht="15">
      <c r="A60" s="298">
        <v>43425</v>
      </c>
      <c r="B60" s="277" t="s">
        <v>199</v>
      </c>
      <c r="C60" s="277">
        <v>1400</v>
      </c>
      <c r="D60" s="277" t="s">
        <v>13</v>
      </c>
      <c r="E60" s="299">
        <v>854.75</v>
      </c>
      <c r="F60" s="299">
        <v>844.5</v>
      </c>
      <c r="G60" s="350"/>
      <c r="H60" s="273">
        <f t="shared" ref="H60:H61" si="90">(IF(D60="SHORT",E60-F60,IF(D60="LONG",F60-E60)))*C60</f>
        <v>14350</v>
      </c>
      <c r="I60" s="274"/>
      <c r="J60" s="275">
        <f t="shared" ref="J60:J61" si="91">(H60+I60)/C60</f>
        <v>10.25</v>
      </c>
      <c r="K60" s="276">
        <f t="shared" ref="K60:K61" si="92">SUM(H60:I60)</f>
        <v>14350</v>
      </c>
    </row>
    <row r="61" spans="1:11" s="301" customFormat="1" ht="15">
      <c r="A61" s="298">
        <v>43424</v>
      </c>
      <c r="B61" s="277" t="s">
        <v>138</v>
      </c>
      <c r="C61" s="277">
        <v>5000</v>
      </c>
      <c r="D61" s="277" t="s">
        <v>13</v>
      </c>
      <c r="E61" s="299">
        <v>353</v>
      </c>
      <c r="F61" s="299">
        <v>356.2</v>
      </c>
      <c r="G61" s="350"/>
      <c r="H61" s="273">
        <f t="shared" si="90"/>
        <v>-15999.999999999944</v>
      </c>
      <c r="I61" s="274"/>
      <c r="J61" s="275">
        <f t="shared" si="91"/>
        <v>-3.1999999999999886</v>
      </c>
      <c r="K61" s="276">
        <f t="shared" si="92"/>
        <v>-15999.999999999944</v>
      </c>
    </row>
    <row r="62" spans="1:11" s="301" customFormat="1" ht="15">
      <c r="A62" s="298">
        <v>43424</v>
      </c>
      <c r="B62" s="277" t="s">
        <v>257</v>
      </c>
      <c r="C62" s="277">
        <v>2000</v>
      </c>
      <c r="D62" s="277" t="s">
        <v>13</v>
      </c>
      <c r="E62" s="299">
        <v>639.20000000000005</v>
      </c>
      <c r="F62" s="299">
        <v>631.5</v>
      </c>
      <c r="G62" s="350"/>
      <c r="H62" s="273">
        <f t="shared" ref="H62" si="93">(IF(D62="SHORT",E62-F62,IF(D62="LONG",F62-E62)))*C62</f>
        <v>15400.000000000091</v>
      </c>
      <c r="I62" s="274"/>
      <c r="J62" s="275">
        <f t="shared" ref="J62" si="94">(H62+I62)/C62</f>
        <v>7.7000000000000455</v>
      </c>
      <c r="K62" s="276">
        <f t="shared" ref="K62" si="95">SUM(H62:I62)</f>
        <v>15400.000000000091</v>
      </c>
    </row>
    <row r="63" spans="1:11" s="301" customFormat="1" ht="15">
      <c r="A63" s="298">
        <v>43423</v>
      </c>
      <c r="B63" s="277" t="s">
        <v>203</v>
      </c>
      <c r="C63" s="277">
        <v>3500</v>
      </c>
      <c r="D63" s="277" t="s">
        <v>15</v>
      </c>
      <c r="E63" s="299">
        <v>202.7</v>
      </c>
      <c r="F63" s="299">
        <v>204.75</v>
      </c>
      <c r="G63" s="350"/>
      <c r="H63" s="273">
        <f t="shared" ref="H63" si="96">(IF(D63="SHORT",E63-F63,IF(D63="LONG",F63-E63)))*C63</f>
        <v>7175.00000000004</v>
      </c>
      <c r="I63" s="274"/>
      <c r="J63" s="275">
        <f t="shared" ref="J63" si="97">(H63+I63)/C63</f>
        <v>2.0500000000000114</v>
      </c>
      <c r="K63" s="276">
        <f t="shared" ref="K63" si="98">SUM(H63:I63)</f>
        <v>7175.00000000004</v>
      </c>
    </row>
    <row r="64" spans="1:11" s="301" customFormat="1" ht="15">
      <c r="A64" s="298">
        <v>43420</v>
      </c>
      <c r="B64" s="277" t="s">
        <v>190</v>
      </c>
      <c r="C64" s="277">
        <v>2400</v>
      </c>
      <c r="D64" s="277" t="s">
        <v>15</v>
      </c>
      <c r="E64" s="299">
        <v>723.25</v>
      </c>
      <c r="F64" s="299">
        <v>730.45</v>
      </c>
      <c r="G64" s="350"/>
      <c r="H64" s="273">
        <f t="shared" ref="H64:H65" si="99">(IF(D64="SHORT",E64-F64,IF(D64="LONG",F64-E64)))*C64</f>
        <v>17280.000000000109</v>
      </c>
      <c r="I64" s="274"/>
      <c r="J64" s="275">
        <f t="shared" ref="J64:J65" si="100">(H64+I64)/C64</f>
        <v>7.2000000000000455</v>
      </c>
      <c r="K64" s="276">
        <f t="shared" ref="K64:K65" si="101">SUM(H64:I64)</f>
        <v>17280.000000000109</v>
      </c>
    </row>
    <row r="65" spans="1:11" s="301" customFormat="1" ht="15">
      <c r="A65" s="298">
        <v>43420</v>
      </c>
      <c r="B65" s="277" t="s">
        <v>256</v>
      </c>
      <c r="C65" s="277">
        <v>1000</v>
      </c>
      <c r="D65" s="277" t="s">
        <v>15</v>
      </c>
      <c r="E65" s="299">
        <v>1104</v>
      </c>
      <c r="F65" s="299">
        <v>1115</v>
      </c>
      <c r="G65" s="350"/>
      <c r="H65" s="273">
        <f t="shared" si="99"/>
        <v>11000</v>
      </c>
      <c r="I65" s="274"/>
      <c r="J65" s="275">
        <f t="shared" si="100"/>
        <v>11</v>
      </c>
      <c r="K65" s="276">
        <f t="shared" si="101"/>
        <v>11000</v>
      </c>
    </row>
    <row r="66" spans="1:11" s="301" customFormat="1" ht="15">
      <c r="A66" s="298">
        <v>43419</v>
      </c>
      <c r="B66" s="277" t="s">
        <v>68</v>
      </c>
      <c r="C66" s="277">
        <v>8000</v>
      </c>
      <c r="D66" s="277" t="s">
        <v>15</v>
      </c>
      <c r="E66" s="299">
        <v>107.1</v>
      </c>
      <c r="F66" s="299">
        <v>106.1</v>
      </c>
      <c r="G66" s="350"/>
      <c r="H66" s="273">
        <f t="shared" ref="H66:H67" si="102">(IF(D66="SHORT",E66-F66,IF(D66="LONG",F66-E66)))*C66</f>
        <v>-8000</v>
      </c>
      <c r="I66" s="274"/>
      <c r="J66" s="275">
        <f t="shared" ref="J66:J67" si="103">(H66+I66)/C66</f>
        <v>-1</v>
      </c>
      <c r="K66" s="276">
        <f t="shared" ref="K66:K67" si="104">SUM(H66:I66)</f>
        <v>-8000</v>
      </c>
    </row>
    <row r="67" spans="1:11" s="301" customFormat="1" ht="15">
      <c r="A67" s="298">
        <v>43419</v>
      </c>
      <c r="B67" s="277" t="s">
        <v>249</v>
      </c>
      <c r="C67" s="277">
        <v>1100</v>
      </c>
      <c r="D67" s="277" t="s">
        <v>15</v>
      </c>
      <c r="E67" s="299">
        <v>691.35</v>
      </c>
      <c r="F67" s="299">
        <v>685.1</v>
      </c>
      <c r="G67" s="350"/>
      <c r="H67" s="273">
        <f t="shared" si="102"/>
        <v>-6875</v>
      </c>
      <c r="I67" s="274"/>
      <c r="J67" s="275">
        <f t="shared" si="103"/>
        <v>-6.25</v>
      </c>
      <c r="K67" s="276">
        <f t="shared" si="104"/>
        <v>-6875</v>
      </c>
    </row>
    <row r="68" spans="1:11" s="301" customFormat="1" ht="15">
      <c r="A68" s="298">
        <v>43418</v>
      </c>
      <c r="B68" s="277" t="s">
        <v>255</v>
      </c>
      <c r="C68" s="277">
        <v>2400</v>
      </c>
      <c r="D68" s="277" t="s">
        <v>15</v>
      </c>
      <c r="E68" s="299">
        <v>615.35</v>
      </c>
      <c r="F68" s="299">
        <v>621.5</v>
      </c>
      <c r="G68" s="350"/>
      <c r="H68" s="273">
        <f t="shared" ref="H68" si="105">(IF(D68="SHORT",E68-F68,IF(D68="LONG",F68-E68)))*C68</f>
        <v>14759.999999999945</v>
      </c>
      <c r="I68" s="274"/>
      <c r="J68" s="275">
        <f t="shared" ref="J68" si="106">(H68+I68)/C68</f>
        <v>6.1499999999999773</v>
      </c>
      <c r="K68" s="276">
        <f t="shared" ref="K68" si="107">SUM(H68:I68)</f>
        <v>14759.999999999945</v>
      </c>
    </row>
    <row r="69" spans="1:11" s="301" customFormat="1" ht="15">
      <c r="A69" s="298">
        <v>43418</v>
      </c>
      <c r="B69" s="277" t="s">
        <v>146</v>
      </c>
      <c r="C69" s="277">
        <v>4400</v>
      </c>
      <c r="D69" s="277" t="s">
        <v>15</v>
      </c>
      <c r="E69" s="299">
        <v>266.05</v>
      </c>
      <c r="F69" s="299">
        <v>263.64999999999998</v>
      </c>
      <c r="G69" s="350"/>
      <c r="H69" s="273">
        <f t="shared" ref="H69" si="108">(IF(D69="SHORT",E69-F69,IF(D69="LONG",F69-E69)))*C69</f>
        <v>-10560.000000000149</v>
      </c>
      <c r="I69" s="274"/>
      <c r="J69" s="275">
        <f t="shared" ref="J69" si="109">(H69+I69)/C69</f>
        <v>-2.4000000000000341</v>
      </c>
      <c r="K69" s="276">
        <f t="shared" ref="K69" si="110">SUM(H69:I69)</f>
        <v>-10560.000000000149</v>
      </c>
    </row>
    <row r="70" spans="1:11" s="301" customFormat="1" ht="15">
      <c r="A70" s="298">
        <v>43417</v>
      </c>
      <c r="B70" s="277" t="s">
        <v>142</v>
      </c>
      <c r="C70" s="277">
        <v>3000</v>
      </c>
      <c r="D70" s="277" t="s">
        <v>13</v>
      </c>
      <c r="E70" s="299">
        <v>314.8</v>
      </c>
      <c r="F70" s="299">
        <v>310.89999999999998</v>
      </c>
      <c r="G70" s="350"/>
      <c r="H70" s="273">
        <f t="shared" ref="H70" si="111">(IF(D70="SHORT",E70-F70,IF(D70="LONG",F70-E70)))*C70</f>
        <v>11700.000000000102</v>
      </c>
      <c r="I70" s="274"/>
      <c r="J70" s="275">
        <f t="shared" ref="J70" si="112">(H70+I70)/C70</f>
        <v>3.9000000000000341</v>
      </c>
      <c r="K70" s="276">
        <f t="shared" ref="K70" si="113">SUM(H70:I70)</f>
        <v>11700.000000000102</v>
      </c>
    </row>
    <row r="71" spans="1:11" s="301" customFormat="1" ht="15">
      <c r="A71" s="298">
        <v>43417</v>
      </c>
      <c r="B71" s="277" t="s">
        <v>65</v>
      </c>
      <c r="C71" s="277">
        <v>1000</v>
      </c>
      <c r="D71" s="277" t="s">
        <v>15</v>
      </c>
      <c r="E71" s="299">
        <v>1084.1500000000001</v>
      </c>
      <c r="F71" s="299">
        <v>1095</v>
      </c>
      <c r="G71" s="350"/>
      <c r="H71" s="273">
        <f t="shared" ref="H71" si="114">(IF(D71="SHORT",E71-F71,IF(D71="LONG",F71-E71)))*C71</f>
        <v>10849.999999999909</v>
      </c>
      <c r="I71" s="274"/>
      <c r="J71" s="275">
        <f t="shared" ref="J71" si="115">(H71+I71)/C71</f>
        <v>10.849999999999909</v>
      </c>
      <c r="K71" s="276">
        <f t="shared" ref="K71" si="116">SUM(H71:I71)</f>
        <v>10849.999999999909</v>
      </c>
    </row>
    <row r="72" spans="1:11" s="301" customFormat="1" ht="15">
      <c r="A72" s="298">
        <v>43416</v>
      </c>
      <c r="B72" s="277" t="s">
        <v>254</v>
      </c>
      <c r="C72" s="277">
        <v>6000</v>
      </c>
      <c r="D72" s="277" t="s">
        <v>13</v>
      </c>
      <c r="E72" s="299">
        <v>215.25</v>
      </c>
      <c r="F72" s="299">
        <v>213.05</v>
      </c>
      <c r="G72" s="350"/>
      <c r="H72" s="273">
        <f t="shared" ref="H72:H73" si="117">(IF(D72="SHORT",E72-F72,IF(D72="LONG",F72-E72)))*C72</f>
        <v>13199.999999999931</v>
      </c>
      <c r="I72" s="274"/>
      <c r="J72" s="275">
        <f t="shared" ref="J72:J73" si="118">(H72+I72)/C72</f>
        <v>2.1999999999999886</v>
      </c>
      <c r="K72" s="276">
        <f t="shared" ref="K72:K73" si="119">SUM(H72:I72)</f>
        <v>13199.999999999931</v>
      </c>
    </row>
    <row r="73" spans="1:11" s="301" customFormat="1" ht="15">
      <c r="A73" s="298">
        <v>43416</v>
      </c>
      <c r="B73" s="277" t="s">
        <v>134</v>
      </c>
      <c r="C73" s="277">
        <v>3000</v>
      </c>
      <c r="D73" s="277" t="s">
        <v>13</v>
      </c>
      <c r="E73" s="299">
        <v>258.10000000000002</v>
      </c>
      <c r="F73" s="299">
        <v>255.5</v>
      </c>
      <c r="G73" s="350"/>
      <c r="H73" s="273">
        <f t="shared" si="117"/>
        <v>7800.0000000000682</v>
      </c>
      <c r="I73" s="274"/>
      <c r="J73" s="275">
        <f t="shared" si="118"/>
        <v>2.6000000000000227</v>
      </c>
      <c r="K73" s="276">
        <f t="shared" si="119"/>
        <v>7800.0000000000682</v>
      </c>
    </row>
    <row r="74" spans="1:11" s="301" customFormat="1" ht="15">
      <c r="A74" s="298">
        <v>43410</v>
      </c>
      <c r="B74" s="277" t="s">
        <v>254</v>
      </c>
      <c r="C74" s="277">
        <v>6000</v>
      </c>
      <c r="D74" s="277" t="s">
        <v>13</v>
      </c>
      <c r="E74" s="299">
        <v>214.1</v>
      </c>
      <c r="F74" s="299">
        <v>211.95</v>
      </c>
      <c r="G74" s="350"/>
      <c r="H74" s="273">
        <f t="shared" ref="H74" si="120">(IF(D74="SHORT",E74-F74,IF(D74="LONG",F74-E74)))*C74</f>
        <v>12900.000000000035</v>
      </c>
      <c r="I74" s="274"/>
      <c r="J74" s="275">
        <f t="shared" ref="J74" si="121">(H74+I74)/C74</f>
        <v>2.1500000000000057</v>
      </c>
      <c r="K74" s="276">
        <f t="shared" ref="K74" si="122">SUM(H74:I74)</f>
        <v>12900.000000000035</v>
      </c>
    </row>
    <row r="75" spans="1:11" s="301" customFormat="1" ht="15">
      <c r="A75" s="298">
        <v>43409</v>
      </c>
      <c r="B75" s="277" t="s">
        <v>253</v>
      </c>
      <c r="C75" s="277">
        <v>1000</v>
      </c>
      <c r="D75" s="277" t="s">
        <v>13</v>
      </c>
      <c r="E75" s="299">
        <v>1809.75</v>
      </c>
      <c r="F75" s="299">
        <v>1791.65</v>
      </c>
      <c r="G75" s="350"/>
      <c r="H75" s="273">
        <f t="shared" ref="H75" si="123">(IF(D75="SHORT",E75-F75,IF(D75="LONG",F75-E75)))*C75</f>
        <v>18099.999999999909</v>
      </c>
      <c r="I75" s="274"/>
      <c r="J75" s="275">
        <f t="shared" ref="J75" si="124">(H75+I75)/C75</f>
        <v>18.099999999999909</v>
      </c>
      <c r="K75" s="276">
        <f t="shared" ref="K75" si="125">SUM(H75:I75)</f>
        <v>18099.999999999909</v>
      </c>
    </row>
    <row r="76" spans="1:11" s="297" customFormat="1" ht="15">
      <c r="A76" s="294">
        <v>43406</v>
      </c>
      <c r="B76" s="295" t="s">
        <v>251</v>
      </c>
      <c r="C76" s="295">
        <v>3000</v>
      </c>
      <c r="D76" s="295" t="s">
        <v>15</v>
      </c>
      <c r="E76" s="296">
        <v>186.85</v>
      </c>
      <c r="F76" s="296">
        <v>188.7</v>
      </c>
      <c r="G76" s="280">
        <v>191.1</v>
      </c>
      <c r="H76" s="281">
        <f t="shared" ref="H76" si="126">(IF(D76="SHORT",E76-F76,IF(D76="LONG",F76-E76)))*C76</f>
        <v>5549.9999999999827</v>
      </c>
      <c r="I76" s="282">
        <f t="shared" ref="I76" si="127">(IF(D76="SHORT",IF(G76="",0,E76-G76),IF(D76="LONG",IF(G76="",0,G76-F76))))*C76</f>
        <v>7200.0000000000173</v>
      </c>
      <c r="J76" s="283">
        <f t="shared" ref="J76" si="128">(H76+I76)/C76</f>
        <v>4.25</v>
      </c>
      <c r="K76" s="284">
        <f t="shared" ref="K76" si="129">SUM(H76:I76)</f>
        <v>12750</v>
      </c>
    </row>
    <row r="77" spans="1:11" s="301" customFormat="1" ht="15">
      <c r="A77" s="298">
        <v>43405</v>
      </c>
      <c r="B77" s="277" t="s">
        <v>249</v>
      </c>
      <c r="C77" s="277">
        <v>1100</v>
      </c>
      <c r="D77" s="277" t="s">
        <v>15</v>
      </c>
      <c r="E77" s="299">
        <v>697.75</v>
      </c>
      <c r="F77" s="299">
        <v>691.45</v>
      </c>
      <c r="G77" s="345"/>
      <c r="H77" s="273">
        <f t="shared" ref="H77" si="130">(IF(D77="SHORT",E77-F77,IF(D77="LONG",F77-E77)))*C77</f>
        <v>-6929.99999999995</v>
      </c>
      <c r="I77" s="274"/>
      <c r="J77" s="275">
        <f>(H77+I77)/C77</f>
        <v>-6.2999999999999545</v>
      </c>
      <c r="K77" s="276">
        <f t="shared" ref="K77" si="131">SUM(H77:I77)</f>
        <v>-6929.99999999995</v>
      </c>
    </row>
    <row r="78" spans="1:11" s="261" customFormat="1" ht="15.75">
      <c r="A78" s="349"/>
      <c r="B78" s="346"/>
      <c r="C78" s="346"/>
      <c r="D78" s="346"/>
      <c r="E78" s="346"/>
      <c r="F78" s="346"/>
      <c r="G78" s="346"/>
      <c r="H78" s="347"/>
      <c r="I78" s="348"/>
      <c r="J78" s="346"/>
      <c r="K78" s="346"/>
    </row>
    <row r="79" spans="1:11" s="301" customFormat="1" ht="15">
      <c r="A79" s="298">
        <v>43404</v>
      </c>
      <c r="B79" s="277" t="s">
        <v>14</v>
      </c>
      <c r="C79" s="277">
        <v>2000</v>
      </c>
      <c r="D79" s="277" t="s">
        <v>15</v>
      </c>
      <c r="E79" s="299">
        <v>640.35</v>
      </c>
      <c r="F79" s="299">
        <v>646.75</v>
      </c>
      <c r="G79" s="345"/>
      <c r="H79" s="273">
        <f t="shared" ref="H79:H81" si="132">(IF(D79="SHORT",E79-F79,IF(D79="LONG",F79-E79)))*C79</f>
        <v>12799.999999999955</v>
      </c>
      <c r="I79" s="274"/>
      <c r="J79" s="275">
        <f>(H79+I79)/C79</f>
        <v>6.3999999999999773</v>
      </c>
      <c r="K79" s="276">
        <f t="shared" ref="K79:K81" si="133">SUM(H79:I79)</f>
        <v>12799.999999999955</v>
      </c>
    </row>
    <row r="80" spans="1:11" s="301" customFormat="1" ht="15">
      <c r="A80" s="298">
        <v>43404</v>
      </c>
      <c r="B80" s="277" t="s">
        <v>250</v>
      </c>
      <c r="C80" s="277">
        <v>6000</v>
      </c>
      <c r="D80" s="277" t="s">
        <v>13</v>
      </c>
      <c r="E80" s="299">
        <v>271.85000000000002</v>
      </c>
      <c r="F80" s="299">
        <v>274.3</v>
      </c>
      <c r="G80" s="345"/>
      <c r="H80" s="273">
        <f t="shared" si="132"/>
        <v>-14699.999999999931</v>
      </c>
      <c r="I80" s="274"/>
      <c r="J80" s="275">
        <f t="shared" ref="J80:J81" si="134">(H80+I80)/C80</f>
        <v>-2.4499999999999886</v>
      </c>
      <c r="K80" s="276">
        <f t="shared" si="133"/>
        <v>-14699.999999999931</v>
      </c>
    </row>
    <row r="81" spans="1:11" s="297" customFormat="1" ht="15">
      <c r="A81" s="294">
        <v>43403</v>
      </c>
      <c r="B81" s="295" t="s">
        <v>135</v>
      </c>
      <c r="C81" s="295">
        <v>1200</v>
      </c>
      <c r="D81" s="295" t="s">
        <v>15</v>
      </c>
      <c r="E81" s="296">
        <v>1206</v>
      </c>
      <c r="F81" s="296">
        <v>1241.5</v>
      </c>
      <c r="G81" s="280"/>
      <c r="H81" s="281">
        <f t="shared" si="132"/>
        <v>42600</v>
      </c>
      <c r="I81" s="282"/>
      <c r="J81" s="283">
        <f t="shared" si="134"/>
        <v>35.5</v>
      </c>
      <c r="K81" s="284">
        <f t="shared" si="133"/>
        <v>42600</v>
      </c>
    </row>
    <row r="82" spans="1:11" s="297" customFormat="1" ht="15">
      <c r="A82" s="294">
        <v>43403</v>
      </c>
      <c r="B82" s="295" t="s">
        <v>249</v>
      </c>
      <c r="C82" s="295">
        <v>1100</v>
      </c>
      <c r="D82" s="295" t="s">
        <v>15</v>
      </c>
      <c r="E82" s="296">
        <v>696</v>
      </c>
      <c r="F82" s="296">
        <v>702.95</v>
      </c>
      <c r="G82" s="280">
        <v>711.75</v>
      </c>
      <c r="H82" s="281">
        <f t="shared" ref="H82" si="135">(IF(D82="SHORT",E82-F82,IF(D82="LONG",F82-E82)))*C82</f>
        <v>7645.00000000005</v>
      </c>
      <c r="I82" s="282">
        <f t="shared" ref="I82" si="136">(IF(D82="SHORT",IF(G82="",0,E82-G82),IF(D82="LONG",IF(G82="",0,G82-F82))))*C82</f>
        <v>9679.9999999999491</v>
      </c>
      <c r="J82" s="283">
        <f t="shared" ref="J82" si="137">(H82+I82)/C82</f>
        <v>15.75</v>
      </c>
      <c r="K82" s="284">
        <f t="shared" ref="K82" si="138">SUM(H82:I82)</f>
        <v>17325</v>
      </c>
    </row>
    <row r="83" spans="1:11" s="301" customFormat="1" ht="15">
      <c r="A83" s="298">
        <v>43402</v>
      </c>
      <c r="B83" s="277" t="s">
        <v>248</v>
      </c>
      <c r="C83" s="277">
        <v>6798</v>
      </c>
      <c r="D83" s="277" t="s">
        <v>15</v>
      </c>
      <c r="E83" s="299">
        <v>199.4</v>
      </c>
      <c r="F83" s="299">
        <v>201.4</v>
      </c>
      <c r="G83" s="344"/>
      <c r="H83" s="273">
        <f t="shared" ref="H83:H84" si="139">(IF(D83="SHORT",E83-F83,IF(D83="LONG",F83-E83)))*C83</f>
        <v>13596</v>
      </c>
      <c r="I83" s="274"/>
      <c r="J83" s="275">
        <f t="shared" ref="J83:J84" si="140">(H83+I83)/C83</f>
        <v>2</v>
      </c>
      <c r="K83" s="276">
        <f t="shared" ref="K83:K84" si="141">SUM(H83:I83)</f>
        <v>13596</v>
      </c>
    </row>
    <row r="84" spans="1:11" s="301" customFormat="1" ht="15">
      <c r="A84" s="298">
        <v>43402</v>
      </c>
      <c r="B84" s="277" t="s">
        <v>247</v>
      </c>
      <c r="C84" s="277">
        <v>4800</v>
      </c>
      <c r="D84" s="277" t="s">
        <v>15</v>
      </c>
      <c r="E84" s="299">
        <v>283.55</v>
      </c>
      <c r="F84" s="299">
        <v>286.35000000000002</v>
      </c>
      <c r="G84" s="344"/>
      <c r="H84" s="273">
        <f t="shared" si="139"/>
        <v>13440.000000000055</v>
      </c>
      <c r="I84" s="274"/>
      <c r="J84" s="275">
        <f t="shared" si="140"/>
        <v>2.8000000000000114</v>
      </c>
      <c r="K84" s="276">
        <f t="shared" si="141"/>
        <v>13440.000000000055</v>
      </c>
    </row>
    <row r="85" spans="1:11" s="301" customFormat="1" ht="15">
      <c r="A85" s="298">
        <v>43399</v>
      </c>
      <c r="B85" s="277" t="s">
        <v>109</v>
      </c>
      <c r="C85" s="277">
        <v>2400</v>
      </c>
      <c r="D85" s="277" t="s">
        <v>15</v>
      </c>
      <c r="E85" s="299">
        <v>372.2</v>
      </c>
      <c r="F85" s="299">
        <v>375.9</v>
      </c>
      <c r="G85" s="344"/>
      <c r="H85" s="273">
        <f t="shared" ref="H85:H86" si="142">(IF(D85="SHORT",E85-F85,IF(D85="LONG",F85-E85)))*C85</f>
        <v>8879.9999999999727</v>
      </c>
      <c r="I85" s="274"/>
      <c r="J85" s="275">
        <f t="shared" ref="J85:J86" si="143">(H85+I85)/C85</f>
        <v>3.6999999999999886</v>
      </c>
      <c r="K85" s="276">
        <f t="shared" ref="K85:K86" si="144">SUM(H85:I85)</f>
        <v>8879.9999999999727</v>
      </c>
    </row>
    <row r="86" spans="1:11" s="301" customFormat="1" ht="15">
      <c r="A86" s="298">
        <v>43399</v>
      </c>
      <c r="B86" s="277" t="s">
        <v>246</v>
      </c>
      <c r="C86" s="277">
        <v>6000</v>
      </c>
      <c r="D86" s="277" t="s">
        <v>15</v>
      </c>
      <c r="E86" s="299">
        <v>138.5</v>
      </c>
      <c r="F86" s="299">
        <v>139.9</v>
      </c>
      <c r="G86" s="344"/>
      <c r="H86" s="273">
        <f t="shared" si="142"/>
        <v>8400.0000000000346</v>
      </c>
      <c r="I86" s="274"/>
      <c r="J86" s="275">
        <f t="shared" si="143"/>
        <v>1.4000000000000057</v>
      </c>
      <c r="K86" s="276">
        <f t="shared" si="144"/>
        <v>8400.0000000000346</v>
      </c>
    </row>
    <row r="87" spans="1:11" s="301" customFormat="1" ht="15">
      <c r="A87" s="298">
        <v>43398</v>
      </c>
      <c r="B87" s="277" t="s">
        <v>134</v>
      </c>
      <c r="C87" s="277">
        <v>3000</v>
      </c>
      <c r="D87" s="277" t="s">
        <v>15</v>
      </c>
      <c r="E87" s="299">
        <v>234.8</v>
      </c>
      <c r="F87" s="299">
        <v>233.8</v>
      </c>
      <c r="G87" s="344"/>
      <c r="H87" s="273">
        <f t="shared" ref="H87:H89" si="145">(IF(D87="SHORT",E87-F87,IF(D87="LONG",F87-E87)))*C87</f>
        <v>-3000</v>
      </c>
      <c r="I87" s="274"/>
      <c r="J87" s="275">
        <f t="shared" ref="J87:J89" si="146">(H87+I87)/C87</f>
        <v>-1</v>
      </c>
      <c r="K87" s="276">
        <f t="shared" ref="K87:K89" si="147">SUM(H87:I87)</f>
        <v>-3000</v>
      </c>
    </row>
    <row r="88" spans="1:11" s="301" customFormat="1" ht="15">
      <c r="A88" s="298">
        <v>43398</v>
      </c>
      <c r="B88" s="277" t="s">
        <v>245</v>
      </c>
      <c r="C88" s="277">
        <v>1000</v>
      </c>
      <c r="D88" s="277" t="s">
        <v>15</v>
      </c>
      <c r="E88" s="299">
        <v>1585.25</v>
      </c>
      <c r="F88" s="299">
        <v>1591.35</v>
      </c>
      <c r="G88" s="344"/>
      <c r="H88" s="273">
        <f t="shared" si="145"/>
        <v>6099.9999999999091</v>
      </c>
      <c r="I88" s="274"/>
      <c r="J88" s="275">
        <f t="shared" si="146"/>
        <v>6.0999999999999091</v>
      </c>
      <c r="K88" s="276">
        <f t="shared" si="147"/>
        <v>6099.9999999999091</v>
      </c>
    </row>
    <row r="89" spans="1:11" s="301" customFormat="1" ht="15">
      <c r="A89" s="298">
        <v>43398</v>
      </c>
      <c r="B89" s="277" t="s">
        <v>158</v>
      </c>
      <c r="C89" s="277">
        <v>5334</v>
      </c>
      <c r="D89" s="277" t="s">
        <v>13</v>
      </c>
      <c r="E89" s="299">
        <v>338.25</v>
      </c>
      <c r="F89" s="299">
        <v>341.3</v>
      </c>
      <c r="G89" s="344"/>
      <c r="H89" s="273">
        <f t="shared" si="145"/>
        <v>-16268.700000000061</v>
      </c>
      <c r="I89" s="274"/>
      <c r="J89" s="275">
        <f t="shared" si="146"/>
        <v>-3.0500000000000114</v>
      </c>
      <c r="K89" s="276">
        <f t="shared" si="147"/>
        <v>-16268.700000000061</v>
      </c>
    </row>
    <row r="90" spans="1:11" s="301" customFormat="1" ht="15">
      <c r="A90" s="298">
        <v>43397</v>
      </c>
      <c r="B90" s="277" t="s">
        <v>244</v>
      </c>
      <c r="C90" s="277">
        <v>4000</v>
      </c>
      <c r="D90" s="277" t="s">
        <v>13</v>
      </c>
      <c r="E90" s="299">
        <v>213.85</v>
      </c>
      <c r="F90" s="299">
        <v>211.15</v>
      </c>
      <c r="G90" s="344"/>
      <c r="H90" s="273">
        <f t="shared" ref="H90:H91" si="148">(IF(D90="SHORT",E90-F90,IF(D90="LONG",F90-E90)))*C90</f>
        <v>10799.999999999955</v>
      </c>
      <c r="I90" s="274"/>
      <c r="J90" s="275">
        <f t="shared" ref="J90:J91" si="149">(H90+I90)/C90</f>
        <v>2.6999999999999886</v>
      </c>
      <c r="K90" s="276">
        <f t="shared" ref="K90:K91" si="150">SUM(H90:I90)</f>
        <v>10799.999999999955</v>
      </c>
    </row>
    <row r="91" spans="1:11" s="297" customFormat="1" ht="15">
      <c r="A91" s="294">
        <v>43397</v>
      </c>
      <c r="B91" s="295" t="s">
        <v>243</v>
      </c>
      <c r="C91" s="295">
        <v>1000</v>
      </c>
      <c r="D91" s="295" t="s">
        <v>13</v>
      </c>
      <c r="E91" s="296">
        <v>750</v>
      </c>
      <c r="F91" s="296">
        <v>742.5</v>
      </c>
      <c r="G91" s="280">
        <v>733.2</v>
      </c>
      <c r="H91" s="281">
        <f t="shared" si="148"/>
        <v>7500</v>
      </c>
      <c r="I91" s="282">
        <f t="shared" ref="I91" si="151">(IF(D91="SHORT",IF(G91="",0,E91-G91),IF(D91="LONG",IF(G91="",0,G91-F91))))*C91</f>
        <v>16799.999999999956</v>
      </c>
      <c r="J91" s="283">
        <f t="shared" si="149"/>
        <v>24.299999999999958</v>
      </c>
      <c r="K91" s="284">
        <f t="shared" si="150"/>
        <v>24299.999999999956</v>
      </c>
    </row>
    <row r="92" spans="1:11" s="301" customFormat="1" ht="15">
      <c r="A92" s="298">
        <v>43396</v>
      </c>
      <c r="B92" s="277" t="s">
        <v>242</v>
      </c>
      <c r="C92" s="277">
        <v>1400</v>
      </c>
      <c r="D92" s="277" t="s">
        <v>13</v>
      </c>
      <c r="E92" s="299">
        <v>736</v>
      </c>
      <c r="F92" s="299">
        <v>731</v>
      </c>
      <c r="G92" s="343"/>
      <c r="H92" s="273">
        <f t="shared" ref="H92:H93" si="152">(IF(D92="SHORT",E92-F92,IF(D92="LONG",F92-E92)))*C92</f>
        <v>7000</v>
      </c>
      <c r="I92" s="274"/>
      <c r="J92" s="275">
        <f t="shared" ref="J92:J93" si="153">(H92+I92)/C92</f>
        <v>5</v>
      </c>
      <c r="K92" s="276">
        <f t="shared" ref="K92:K93" si="154">SUM(H92:I92)</f>
        <v>7000</v>
      </c>
    </row>
    <row r="93" spans="1:11" s="301" customFormat="1" ht="15">
      <c r="A93" s="298">
        <v>43396</v>
      </c>
      <c r="B93" s="277" t="s">
        <v>202</v>
      </c>
      <c r="C93" s="277">
        <v>7000</v>
      </c>
      <c r="D93" s="277" t="s">
        <v>15</v>
      </c>
      <c r="E93" s="299">
        <v>226.35</v>
      </c>
      <c r="F93" s="299">
        <v>224.3</v>
      </c>
      <c r="G93" s="343"/>
      <c r="H93" s="273">
        <f t="shared" si="152"/>
        <v>-14349.99999999988</v>
      </c>
      <c r="I93" s="274"/>
      <c r="J93" s="275">
        <f t="shared" si="153"/>
        <v>-2.0499999999999829</v>
      </c>
      <c r="K93" s="276">
        <f t="shared" si="154"/>
        <v>-14349.99999999988</v>
      </c>
    </row>
    <row r="94" spans="1:11" s="301" customFormat="1" ht="15">
      <c r="A94" s="298">
        <v>43395</v>
      </c>
      <c r="B94" s="277" t="s">
        <v>127</v>
      </c>
      <c r="C94" s="277">
        <v>1000</v>
      </c>
      <c r="D94" s="277" t="s">
        <v>13</v>
      </c>
      <c r="E94" s="299">
        <v>1252.3499999999999</v>
      </c>
      <c r="F94" s="299">
        <v>1239.8</v>
      </c>
      <c r="G94" s="343"/>
      <c r="H94" s="273">
        <f t="shared" ref="H94:H95" si="155">(IF(D94="SHORT",E94-F94,IF(D94="LONG",F94-E94)))*C94</f>
        <v>12549.999999999955</v>
      </c>
      <c r="I94" s="274"/>
      <c r="J94" s="275">
        <f t="shared" ref="J94:J95" si="156">(H94+I94)/C94</f>
        <v>12.549999999999955</v>
      </c>
      <c r="K94" s="276">
        <f t="shared" ref="K94:K95" si="157">SUM(H94:I94)</f>
        <v>12549.999999999955</v>
      </c>
    </row>
    <row r="95" spans="1:11" s="301" customFormat="1" ht="15">
      <c r="A95" s="298">
        <v>43395</v>
      </c>
      <c r="B95" s="277" t="s">
        <v>241</v>
      </c>
      <c r="C95" s="277">
        <v>9000</v>
      </c>
      <c r="D95" s="277" t="s">
        <v>15</v>
      </c>
      <c r="E95" s="299">
        <v>83.2</v>
      </c>
      <c r="F95" s="299">
        <v>84.05</v>
      </c>
      <c r="G95" s="343"/>
      <c r="H95" s="273">
        <f t="shared" si="155"/>
        <v>7649.9999999999491</v>
      </c>
      <c r="I95" s="274"/>
      <c r="J95" s="275">
        <f t="shared" si="156"/>
        <v>0.84999999999999432</v>
      </c>
      <c r="K95" s="276">
        <f t="shared" si="157"/>
        <v>7649.9999999999491</v>
      </c>
    </row>
    <row r="96" spans="1:11" s="301" customFormat="1" ht="15">
      <c r="A96" s="298">
        <v>43392</v>
      </c>
      <c r="B96" s="277" t="s">
        <v>146</v>
      </c>
      <c r="C96" s="277">
        <v>4400</v>
      </c>
      <c r="D96" s="277" t="s">
        <v>13</v>
      </c>
      <c r="E96" s="299">
        <v>277.89999999999998</v>
      </c>
      <c r="F96" s="299">
        <v>280.39999999999998</v>
      </c>
      <c r="G96" s="343"/>
      <c r="H96" s="273">
        <f t="shared" ref="H96" si="158">(IF(D96="SHORT",E96-F96,IF(D96="LONG",F96-E96)))*C96</f>
        <v>-11000</v>
      </c>
      <c r="I96" s="274"/>
      <c r="J96" s="275">
        <f t="shared" ref="J96" si="159">(H96+I96)/C96</f>
        <v>-2.5</v>
      </c>
      <c r="K96" s="276">
        <f t="shared" ref="K96" si="160">SUM(H96:I96)</f>
        <v>-11000</v>
      </c>
    </row>
    <row r="97" spans="1:11" s="301" customFormat="1" ht="15">
      <c r="A97" s="298">
        <v>43390</v>
      </c>
      <c r="B97" s="277" t="s">
        <v>240</v>
      </c>
      <c r="C97" s="277">
        <v>3150</v>
      </c>
      <c r="D97" s="277" t="s">
        <v>13</v>
      </c>
      <c r="E97" s="299">
        <v>208.8</v>
      </c>
      <c r="F97" s="299">
        <v>210.9</v>
      </c>
      <c r="G97" s="343"/>
      <c r="H97" s="273">
        <f t="shared" ref="H97:H98" si="161">(IF(D97="SHORT",E97-F97,IF(D97="LONG",F97-E97)))*C97</f>
        <v>-6614.9999999999818</v>
      </c>
      <c r="I97" s="274"/>
      <c r="J97" s="275">
        <f t="shared" ref="J97:J98" si="162">(H97+I97)/C97</f>
        <v>-2.0999999999999943</v>
      </c>
      <c r="K97" s="276">
        <f t="shared" ref="K97:K98" si="163">SUM(H97:I97)</f>
        <v>-6614.9999999999818</v>
      </c>
    </row>
    <row r="98" spans="1:11" s="297" customFormat="1" ht="15">
      <c r="A98" s="294">
        <v>43390</v>
      </c>
      <c r="B98" s="295" t="s">
        <v>192</v>
      </c>
      <c r="C98" s="295">
        <v>2000</v>
      </c>
      <c r="D98" s="295" t="s">
        <v>13</v>
      </c>
      <c r="E98" s="296">
        <v>771.7</v>
      </c>
      <c r="F98" s="296">
        <v>763.95</v>
      </c>
      <c r="G98" s="280">
        <v>754.4</v>
      </c>
      <c r="H98" s="281">
        <f t="shared" si="161"/>
        <v>15500</v>
      </c>
      <c r="I98" s="282">
        <f t="shared" ref="I98" si="164">(IF(D98="SHORT",IF(G98="",0,E98-G98),IF(D98="LONG",IF(G98="",0,G98-F98))))*C98</f>
        <v>34600.000000000138</v>
      </c>
      <c r="J98" s="283">
        <f t="shared" si="162"/>
        <v>25.050000000000068</v>
      </c>
      <c r="K98" s="284">
        <f t="shared" si="163"/>
        <v>50100.000000000138</v>
      </c>
    </row>
    <row r="99" spans="1:11" s="297" customFormat="1" ht="15">
      <c r="A99" s="294">
        <v>43389</v>
      </c>
      <c r="B99" s="295" t="s">
        <v>198</v>
      </c>
      <c r="C99" s="295">
        <v>6000</v>
      </c>
      <c r="D99" s="295" t="s">
        <v>15</v>
      </c>
      <c r="E99" s="296">
        <v>177.55</v>
      </c>
      <c r="F99" s="296">
        <v>179.3</v>
      </c>
      <c r="G99" s="280">
        <v>181.6</v>
      </c>
      <c r="H99" s="281">
        <f t="shared" ref="H99:H100" si="165">(IF(D99="SHORT",E99-F99,IF(D99="LONG",F99-E99)))*C99</f>
        <v>10500</v>
      </c>
      <c r="I99" s="282">
        <f t="shared" ref="I99" si="166">(IF(D99="SHORT",IF(G99="",0,E99-G99),IF(D99="LONG",IF(G99="",0,G99-F99))))*C99</f>
        <v>13799.999999999898</v>
      </c>
      <c r="J99" s="283">
        <f t="shared" ref="J99:J100" si="167">(H99+I99)/C99</f>
        <v>4.0499999999999829</v>
      </c>
      <c r="K99" s="284">
        <f t="shared" ref="K99:K100" si="168">SUM(H99:I99)</f>
        <v>24299.999999999898</v>
      </c>
    </row>
    <row r="100" spans="1:11" s="301" customFormat="1" ht="15">
      <c r="A100" s="298">
        <v>43389</v>
      </c>
      <c r="B100" s="277" t="s">
        <v>239</v>
      </c>
      <c r="C100" s="277">
        <v>5500</v>
      </c>
      <c r="D100" s="277" t="s">
        <v>15</v>
      </c>
      <c r="E100" s="299">
        <v>244.2</v>
      </c>
      <c r="F100" s="299">
        <v>246.6</v>
      </c>
      <c r="G100" s="342"/>
      <c r="H100" s="273">
        <f t="shared" si="165"/>
        <v>13200.000000000031</v>
      </c>
      <c r="I100" s="274"/>
      <c r="J100" s="275">
        <f t="shared" si="167"/>
        <v>2.4000000000000057</v>
      </c>
      <c r="K100" s="276">
        <f t="shared" si="168"/>
        <v>13200.000000000031</v>
      </c>
    </row>
    <row r="101" spans="1:11" s="301" customFormat="1" ht="15">
      <c r="A101" s="298">
        <v>43388</v>
      </c>
      <c r="B101" s="277" t="s">
        <v>238</v>
      </c>
      <c r="C101" s="277">
        <v>5000</v>
      </c>
      <c r="D101" s="277" t="s">
        <v>15</v>
      </c>
      <c r="E101" s="299">
        <v>213.65</v>
      </c>
      <c r="F101" s="299">
        <v>215.8</v>
      </c>
      <c r="G101" s="341"/>
      <c r="H101" s="273">
        <f t="shared" ref="H101:H102" si="169">(IF(D101="SHORT",E101-F101,IF(D101="LONG",F101-E101)))*C101</f>
        <v>10750.000000000029</v>
      </c>
      <c r="I101" s="274"/>
      <c r="J101" s="275">
        <f t="shared" ref="J101:J102" si="170">(H101+I101)/C101</f>
        <v>2.1500000000000057</v>
      </c>
      <c r="K101" s="276">
        <f t="shared" ref="K101:K102" si="171">SUM(H101:I101)</f>
        <v>10750.000000000029</v>
      </c>
    </row>
    <row r="102" spans="1:11" s="301" customFormat="1" ht="15">
      <c r="A102" s="298">
        <v>43388</v>
      </c>
      <c r="B102" s="277" t="s">
        <v>134</v>
      </c>
      <c r="C102" s="277">
        <v>3000</v>
      </c>
      <c r="D102" s="277" t="s">
        <v>13</v>
      </c>
      <c r="E102" s="299">
        <v>261</v>
      </c>
      <c r="F102" s="299">
        <v>263.35000000000002</v>
      </c>
      <c r="G102" s="341"/>
      <c r="H102" s="273">
        <f t="shared" si="169"/>
        <v>-7050.0000000000682</v>
      </c>
      <c r="I102" s="274"/>
      <c r="J102" s="275">
        <f t="shared" si="170"/>
        <v>-2.3500000000000227</v>
      </c>
      <c r="K102" s="276">
        <f t="shared" si="171"/>
        <v>-7050.0000000000682</v>
      </c>
    </row>
    <row r="103" spans="1:11" s="301" customFormat="1" ht="15">
      <c r="A103" s="298">
        <v>43385</v>
      </c>
      <c r="B103" s="277" t="s">
        <v>237</v>
      </c>
      <c r="C103" s="277">
        <v>3200</v>
      </c>
      <c r="D103" s="277" t="s">
        <v>15</v>
      </c>
      <c r="E103" s="299">
        <v>378.6</v>
      </c>
      <c r="F103" s="299">
        <v>382.35</v>
      </c>
      <c r="G103" s="341"/>
      <c r="H103" s="273">
        <f t="shared" ref="H103" si="172">(IF(D103="SHORT",E103-F103,IF(D103="LONG",F103-E103)))*C103</f>
        <v>12000</v>
      </c>
      <c r="I103" s="274"/>
      <c r="J103" s="275">
        <f t="shared" ref="J103" si="173">(H103+I103)/C103</f>
        <v>3.75</v>
      </c>
      <c r="K103" s="276">
        <f>SUM(H103:I103)</f>
        <v>12000</v>
      </c>
    </row>
    <row r="104" spans="1:11" s="297" customFormat="1" ht="15">
      <c r="A104" s="294">
        <v>43385</v>
      </c>
      <c r="B104" s="295" t="s">
        <v>236</v>
      </c>
      <c r="C104" s="295">
        <v>4500</v>
      </c>
      <c r="D104" s="295" t="s">
        <v>15</v>
      </c>
      <c r="E104" s="296">
        <v>176.15</v>
      </c>
      <c r="F104" s="296">
        <v>177.9</v>
      </c>
      <c r="G104" s="280">
        <v>180.15</v>
      </c>
      <c r="H104" s="281">
        <f t="shared" ref="H104" si="174">(IF(D104="SHORT",E104-F104,IF(D104="LONG",F104-E104)))*C104</f>
        <v>7875</v>
      </c>
      <c r="I104" s="282">
        <f t="shared" ref="I104" si="175">(IF(D104="SHORT",IF(G104="",0,E104-G104),IF(D104="LONG",IF(G104="",0,G104-F104))))*C104</f>
        <v>10125</v>
      </c>
      <c r="J104" s="283">
        <f t="shared" ref="J104" si="176">(H104+I104)/C104</f>
        <v>4</v>
      </c>
      <c r="K104" s="284">
        <f>SUM(H104:I104)</f>
        <v>18000</v>
      </c>
    </row>
    <row r="105" spans="1:11" s="301" customFormat="1" ht="15">
      <c r="A105" s="298">
        <v>43384</v>
      </c>
      <c r="B105" s="277" t="s">
        <v>235</v>
      </c>
      <c r="C105" s="277">
        <v>2600</v>
      </c>
      <c r="D105" s="277" t="s">
        <v>15</v>
      </c>
      <c r="E105" s="299">
        <v>327</v>
      </c>
      <c r="F105" s="299">
        <v>330.25</v>
      </c>
      <c r="G105" s="334"/>
      <c r="H105" s="273">
        <f t="shared" ref="H105:H106" si="177">(IF(D105="SHORT",E105-F105,IF(D105="LONG",F105-E105)))*C105</f>
        <v>8450</v>
      </c>
      <c r="I105" s="274"/>
      <c r="J105" s="275">
        <f t="shared" ref="J105:J106" si="178">(H105+I105)/C105</f>
        <v>3.25</v>
      </c>
      <c r="K105" s="276">
        <f t="shared" ref="K105:K106" si="179">SUM(H105:I105)</f>
        <v>8450</v>
      </c>
    </row>
    <row r="106" spans="1:11" s="301" customFormat="1" ht="15">
      <c r="A106" s="298">
        <v>43384</v>
      </c>
      <c r="B106" s="277" t="s">
        <v>138</v>
      </c>
      <c r="C106" s="277">
        <v>5000</v>
      </c>
      <c r="D106" s="277" t="s">
        <v>13</v>
      </c>
      <c r="E106" s="299">
        <v>318.39999999999998</v>
      </c>
      <c r="F106" s="299">
        <v>321.3</v>
      </c>
      <c r="G106" s="334"/>
      <c r="H106" s="273">
        <f t="shared" si="177"/>
        <v>-14500.000000000171</v>
      </c>
      <c r="I106" s="274"/>
      <c r="J106" s="275">
        <f t="shared" si="178"/>
        <v>-2.9000000000000341</v>
      </c>
      <c r="K106" s="276">
        <f t="shared" si="179"/>
        <v>-14500.000000000171</v>
      </c>
    </row>
    <row r="107" spans="1:11" s="301" customFormat="1" ht="15">
      <c r="A107" s="298">
        <v>43383</v>
      </c>
      <c r="B107" s="277" t="s">
        <v>152</v>
      </c>
      <c r="C107" s="277">
        <v>1200</v>
      </c>
      <c r="D107" s="277" t="s">
        <v>15</v>
      </c>
      <c r="E107" s="299">
        <v>1514</v>
      </c>
      <c r="F107" s="299">
        <v>1529.15</v>
      </c>
      <c r="G107" s="334"/>
      <c r="H107" s="273">
        <f t="shared" ref="H107" si="180">(IF(D107="SHORT",E107-F107,IF(D107="LONG",F107-E107)))*C107</f>
        <v>18180.000000000109</v>
      </c>
      <c r="I107" s="274"/>
      <c r="J107" s="275">
        <f t="shared" ref="J107" si="181">(H107+I107)/C107</f>
        <v>15.150000000000091</v>
      </c>
      <c r="K107" s="276">
        <f t="shared" ref="K107" si="182">SUM(H107:I107)</f>
        <v>18180.000000000109</v>
      </c>
    </row>
    <row r="108" spans="1:11" s="301" customFormat="1" ht="15">
      <c r="A108" s="298">
        <v>43382</v>
      </c>
      <c r="B108" s="277" t="s">
        <v>193</v>
      </c>
      <c r="C108" s="277">
        <v>1600</v>
      </c>
      <c r="D108" s="277" t="s">
        <v>13</v>
      </c>
      <c r="E108" s="299">
        <v>448</v>
      </c>
      <c r="F108" s="299">
        <v>443.5</v>
      </c>
      <c r="G108" s="334"/>
      <c r="H108" s="273">
        <f t="shared" ref="H108" si="183">(IF(D108="SHORT",E108-F108,IF(D108="LONG",F108-E108)))*C108</f>
        <v>7200</v>
      </c>
      <c r="I108" s="274"/>
      <c r="J108" s="275">
        <f t="shared" ref="J108" si="184">(H108+I108)/C108</f>
        <v>4.5</v>
      </c>
      <c r="K108" s="276">
        <f t="shared" ref="K108" si="185">SUM(H108:I108)</f>
        <v>7200</v>
      </c>
    </row>
    <row r="109" spans="1:11" s="301" customFormat="1" ht="15">
      <c r="A109" s="298">
        <v>43381</v>
      </c>
      <c r="B109" s="277" t="s">
        <v>234</v>
      </c>
      <c r="C109" s="277">
        <v>1000</v>
      </c>
      <c r="D109" s="277" t="s">
        <v>13</v>
      </c>
      <c r="E109" s="299">
        <v>2079.1999999999998</v>
      </c>
      <c r="F109" s="299">
        <v>2058.4</v>
      </c>
      <c r="G109" s="334"/>
      <c r="H109" s="273">
        <f t="shared" ref="H109" si="186">(IF(D109="SHORT",E109-F109,IF(D109="LONG",F109-E109)))*C109</f>
        <v>20799.999999999727</v>
      </c>
      <c r="I109" s="274"/>
      <c r="J109" s="275">
        <f t="shared" ref="J109" si="187">(H109+I109)/C109</f>
        <v>20.799999999999727</v>
      </c>
      <c r="K109" s="276">
        <f t="shared" ref="K109" si="188">SUM(H109:I109)</f>
        <v>20799.999999999727</v>
      </c>
    </row>
    <row r="110" spans="1:11" s="301" customFormat="1" ht="15">
      <c r="A110" s="298">
        <v>43378</v>
      </c>
      <c r="B110" s="277" t="s">
        <v>233</v>
      </c>
      <c r="C110" s="277">
        <v>1600</v>
      </c>
      <c r="D110" s="277" t="s">
        <v>13</v>
      </c>
      <c r="E110" s="299">
        <v>625.29999999999995</v>
      </c>
      <c r="F110" s="299">
        <v>619</v>
      </c>
      <c r="G110" s="334"/>
      <c r="H110" s="273">
        <f t="shared" ref="H110:H111" si="189">(IF(D110="SHORT",E110-F110,IF(D110="LONG",F110-E110)))*C110</f>
        <v>10079.999999999927</v>
      </c>
      <c r="I110" s="274"/>
      <c r="J110" s="275">
        <f t="shared" ref="J110:J111" si="190">(H110+I110)/C110</f>
        <v>6.2999999999999545</v>
      </c>
      <c r="K110" s="276">
        <f t="shared" ref="K110:K111" si="191">SUM(H110:I110)</f>
        <v>10079.999999999927</v>
      </c>
    </row>
    <row r="111" spans="1:11" s="301" customFormat="1" ht="15">
      <c r="A111" s="298">
        <v>43378</v>
      </c>
      <c r="B111" s="277" t="s">
        <v>232</v>
      </c>
      <c r="C111" s="277">
        <v>2500</v>
      </c>
      <c r="D111" s="277" t="s">
        <v>13</v>
      </c>
      <c r="E111" s="299">
        <v>483.35</v>
      </c>
      <c r="F111" s="299">
        <v>487.7</v>
      </c>
      <c r="G111" s="334"/>
      <c r="H111" s="273">
        <f t="shared" si="189"/>
        <v>-10874.999999999915</v>
      </c>
      <c r="I111" s="274"/>
      <c r="J111" s="275">
        <f t="shared" si="190"/>
        <v>-4.3499999999999659</v>
      </c>
      <c r="K111" s="276">
        <f t="shared" si="191"/>
        <v>-10874.999999999915</v>
      </c>
    </row>
    <row r="112" spans="1:11" s="297" customFormat="1" ht="15">
      <c r="A112" s="294">
        <v>43377</v>
      </c>
      <c r="B112" s="295" t="s">
        <v>188</v>
      </c>
      <c r="C112" s="295">
        <v>2000</v>
      </c>
      <c r="D112" s="295" t="s">
        <v>13</v>
      </c>
      <c r="E112" s="296">
        <v>519.9</v>
      </c>
      <c r="F112" s="296">
        <v>514.70000000000005</v>
      </c>
      <c r="G112" s="280">
        <v>508.25</v>
      </c>
      <c r="H112" s="281">
        <f t="shared" ref="H112" si="192">(IF(D112="SHORT",E112-F112,IF(D112="LONG",F112-E112)))*C112</f>
        <v>10399.999999999864</v>
      </c>
      <c r="I112" s="282">
        <f t="shared" ref="I112" si="193">(IF(D112="SHORT",IF(G112="",0,E112-G112),IF(D112="LONG",IF(G112="",0,G112-F112))))*C112</f>
        <v>23299.999999999956</v>
      </c>
      <c r="J112" s="283">
        <f t="shared" ref="J112" si="194">(H112+I112)/C112</f>
        <v>16.849999999999909</v>
      </c>
      <c r="K112" s="284">
        <f t="shared" ref="K112" si="195">SUM(H112:I112)</f>
        <v>33699.999999999818</v>
      </c>
    </row>
    <row r="113" spans="1:11" s="301" customFormat="1" ht="15">
      <c r="A113" s="298">
        <v>43376</v>
      </c>
      <c r="B113" s="277" t="s">
        <v>71</v>
      </c>
      <c r="C113" s="277">
        <v>9000</v>
      </c>
      <c r="D113" s="277" t="s">
        <v>15</v>
      </c>
      <c r="E113" s="299">
        <v>223.55</v>
      </c>
      <c r="F113" s="299">
        <v>225.5</v>
      </c>
      <c r="G113" s="334"/>
      <c r="H113" s="273">
        <f t="shared" ref="H113:H114" si="196">(IF(D113="SHORT",E113-F113,IF(D113="LONG",F113-E113)))*C113</f>
        <v>17549.999999999898</v>
      </c>
      <c r="I113" s="274"/>
      <c r="J113" s="275">
        <f t="shared" ref="J113:J114" si="197">(H113+I113)/C113</f>
        <v>1.9499999999999886</v>
      </c>
      <c r="K113" s="276">
        <f t="shared" ref="K113:K114" si="198">SUM(H113:I113)</f>
        <v>17549.999999999898</v>
      </c>
    </row>
    <row r="114" spans="1:11" s="297" customFormat="1" ht="15">
      <c r="A114" s="294">
        <v>43376</v>
      </c>
      <c r="B114" s="295" t="s">
        <v>231</v>
      </c>
      <c r="C114" s="295">
        <v>1600</v>
      </c>
      <c r="D114" s="295" t="s">
        <v>13</v>
      </c>
      <c r="E114" s="296">
        <v>499.6</v>
      </c>
      <c r="F114" s="296">
        <v>494.6</v>
      </c>
      <c r="G114" s="280">
        <v>488.6</v>
      </c>
      <c r="H114" s="281">
        <f t="shared" si="196"/>
        <v>8000</v>
      </c>
      <c r="I114" s="282">
        <f t="shared" ref="I114" si="199">(IF(D114="SHORT",IF(G114="",0,E114-G114),IF(D114="LONG",IF(G114="",0,G114-F114))))*C114</f>
        <v>17600</v>
      </c>
      <c r="J114" s="283">
        <f t="shared" si="197"/>
        <v>16</v>
      </c>
      <c r="K114" s="284">
        <f t="shared" si="198"/>
        <v>25600</v>
      </c>
    </row>
    <row r="115" spans="1:11" s="301" customFormat="1" ht="15">
      <c r="A115" s="298">
        <v>43374</v>
      </c>
      <c r="B115" s="277" t="s">
        <v>110</v>
      </c>
      <c r="C115" s="277">
        <v>5500</v>
      </c>
      <c r="D115" s="277" t="s">
        <v>13</v>
      </c>
      <c r="E115" s="299">
        <v>307.3</v>
      </c>
      <c r="F115" s="299">
        <v>304.25</v>
      </c>
      <c r="G115" s="334"/>
      <c r="H115" s="273">
        <f t="shared" ref="H115" si="200">(IF(D115="SHORT",E115-F115,IF(D115="LONG",F115-E115)))*C115</f>
        <v>16775.000000000062</v>
      </c>
      <c r="I115" s="274"/>
      <c r="J115" s="275">
        <f t="shared" ref="J115" si="201">(H115+I115)/C115</f>
        <v>3.0500000000000114</v>
      </c>
      <c r="K115" s="276">
        <f t="shared" ref="K115" si="202">SUM(H115:I115)</f>
        <v>16775.000000000062</v>
      </c>
    </row>
    <row r="116" spans="1:11" s="261" customFormat="1" ht="15.75">
      <c r="A116" s="340"/>
      <c r="B116" s="337"/>
      <c r="C116" s="337"/>
      <c r="D116" s="337"/>
      <c r="E116" s="337"/>
      <c r="F116" s="337"/>
      <c r="G116" s="337"/>
      <c r="H116" s="338"/>
      <c r="I116" s="339"/>
      <c r="J116" s="337"/>
      <c r="K116" s="337"/>
    </row>
    <row r="117" spans="1:11" s="301" customFormat="1" ht="15">
      <c r="A117" s="298">
        <v>43371</v>
      </c>
      <c r="B117" s="277" t="s">
        <v>91</v>
      </c>
      <c r="C117" s="277">
        <v>2400</v>
      </c>
      <c r="D117" s="277" t="s">
        <v>13</v>
      </c>
      <c r="E117" s="299">
        <v>727.95</v>
      </c>
      <c r="F117" s="299">
        <v>722.65</v>
      </c>
      <c r="G117" s="334"/>
      <c r="H117" s="273">
        <f t="shared" ref="H117:H118" si="203">(IF(D117="SHORT",E117-F117,IF(D117="LONG",F117-E117)))*C117</f>
        <v>12720.000000000164</v>
      </c>
      <c r="I117" s="274"/>
      <c r="J117" s="275">
        <f t="shared" ref="J117:J118" si="204">(H117+I117)/C117</f>
        <v>5.3000000000000682</v>
      </c>
      <c r="K117" s="276">
        <f t="shared" ref="K117:K118" si="205">SUM(H117:I117)</f>
        <v>12720.000000000164</v>
      </c>
    </row>
    <row r="118" spans="1:11" s="301" customFormat="1" ht="15">
      <c r="A118" s="298">
        <v>43371</v>
      </c>
      <c r="B118" s="277" t="s">
        <v>152</v>
      </c>
      <c r="C118" s="277">
        <v>1200</v>
      </c>
      <c r="D118" s="277" t="s">
        <v>13</v>
      </c>
      <c r="E118" s="299">
        <v>1621.95</v>
      </c>
      <c r="F118" s="299">
        <v>1626.5</v>
      </c>
      <c r="G118" s="334"/>
      <c r="H118" s="273">
        <f t="shared" si="203"/>
        <v>-5459.9999999999454</v>
      </c>
      <c r="I118" s="274"/>
      <c r="J118" s="275">
        <f t="shared" si="204"/>
        <v>-4.5499999999999545</v>
      </c>
      <c r="K118" s="276">
        <f t="shared" si="205"/>
        <v>-5459.9999999999454</v>
      </c>
    </row>
    <row r="119" spans="1:11" s="301" customFormat="1" ht="15">
      <c r="A119" s="298">
        <v>43370</v>
      </c>
      <c r="B119" s="277" t="s">
        <v>142</v>
      </c>
      <c r="C119" s="277">
        <v>3000</v>
      </c>
      <c r="D119" s="277" t="s">
        <v>13</v>
      </c>
      <c r="E119" s="299">
        <v>435.7</v>
      </c>
      <c r="F119" s="299">
        <v>439.65</v>
      </c>
      <c r="G119" s="334"/>
      <c r="H119" s="273">
        <f t="shared" ref="H119:H120" si="206">(IF(D119="SHORT",E119-F119,IF(D119="LONG",F119-E119)))*C119</f>
        <v>-11849.999999999965</v>
      </c>
      <c r="I119" s="274"/>
      <c r="J119" s="275">
        <f t="shared" ref="J119:J120" si="207">(H119+I119)/C119</f>
        <v>-3.9499999999999886</v>
      </c>
      <c r="K119" s="276">
        <f t="shared" ref="K119:K120" si="208">SUM(H119:I119)</f>
        <v>-11849.999999999965</v>
      </c>
    </row>
    <row r="120" spans="1:11" s="301" customFormat="1" ht="15">
      <c r="A120" s="298">
        <v>43370</v>
      </c>
      <c r="B120" s="277" t="s">
        <v>226</v>
      </c>
      <c r="C120" s="277">
        <v>1400</v>
      </c>
      <c r="D120" s="277" t="s">
        <v>13</v>
      </c>
      <c r="E120" s="299">
        <v>775.25</v>
      </c>
      <c r="F120" s="299">
        <v>767.45</v>
      </c>
      <c r="G120" s="334"/>
      <c r="H120" s="273">
        <f t="shared" si="206"/>
        <v>10919.999999999936</v>
      </c>
      <c r="I120" s="274"/>
      <c r="J120" s="275">
        <f t="shared" si="207"/>
        <v>7.7999999999999545</v>
      </c>
      <c r="K120" s="276">
        <f t="shared" si="208"/>
        <v>10919.999999999936</v>
      </c>
    </row>
    <row r="121" spans="1:11" s="301" customFormat="1" ht="15">
      <c r="A121" s="298">
        <v>43369</v>
      </c>
      <c r="B121" s="277" t="s">
        <v>202</v>
      </c>
      <c r="C121" s="277">
        <v>7000</v>
      </c>
      <c r="D121" s="277" t="s">
        <v>13</v>
      </c>
      <c r="E121" s="299">
        <v>243.1</v>
      </c>
      <c r="F121" s="299">
        <v>245.3</v>
      </c>
      <c r="G121" s="334"/>
      <c r="H121" s="273">
        <f t="shared" ref="H121:H123" si="209">(IF(D121="SHORT",E121-F121,IF(D121="LONG",F121-E121)))*C121</f>
        <v>-15400.00000000012</v>
      </c>
      <c r="I121" s="274"/>
      <c r="J121" s="275">
        <f t="shared" ref="J121:J123" si="210">(H121+I121)/C121</f>
        <v>-2.2000000000000171</v>
      </c>
      <c r="K121" s="276">
        <f t="shared" ref="K121:K123" si="211">SUM(H121:I121)</f>
        <v>-15400.00000000012</v>
      </c>
    </row>
    <row r="122" spans="1:11" s="301" customFormat="1" ht="15">
      <c r="A122" s="298">
        <v>43369</v>
      </c>
      <c r="B122" s="277" t="s">
        <v>225</v>
      </c>
      <c r="C122" s="277">
        <v>14000</v>
      </c>
      <c r="D122" s="277" t="s">
        <v>13</v>
      </c>
      <c r="E122" s="299">
        <v>78.099999999999994</v>
      </c>
      <c r="F122" s="299">
        <v>77.3</v>
      </c>
      <c r="G122" s="334"/>
      <c r="H122" s="273">
        <f t="shared" si="209"/>
        <v>11199.99999999996</v>
      </c>
      <c r="I122" s="274"/>
      <c r="J122" s="275">
        <f t="shared" si="210"/>
        <v>0.79999999999999716</v>
      </c>
      <c r="K122" s="276">
        <f t="shared" si="211"/>
        <v>11199.99999999996</v>
      </c>
    </row>
    <row r="123" spans="1:11" s="301" customFormat="1" ht="15">
      <c r="A123" s="298">
        <v>43369</v>
      </c>
      <c r="B123" s="277" t="s">
        <v>198</v>
      </c>
      <c r="C123" s="277">
        <v>6000</v>
      </c>
      <c r="D123" s="277" t="s">
        <v>13</v>
      </c>
      <c r="E123" s="299">
        <v>183</v>
      </c>
      <c r="F123" s="299">
        <v>181.2</v>
      </c>
      <c r="G123" s="334"/>
      <c r="H123" s="273">
        <f t="shared" si="209"/>
        <v>10800.000000000069</v>
      </c>
      <c r="I123" s="274"/>
      <c r="J123" s="275">
        <f t="shared" si="210"/>
        <v>1.8000000000000116</v>
      </c>
      <c r="K123" s="276">
        <f t="shared" si="211"/>
        <v>10800.000000000069</v>
      </c>
    </row>
    <row r="124" spans="1:11" s="301" customFormat="1" ht="15">
      <c r="A124" s="298">
        <v>43368</v>
      </c>
      <c r="B124" s="277" t="s">
        <v>103</v>
      </c>
      <c r="C124" s="277">
        <v>1500</v>
      </c>
      <c r="D124" s="277" t="s">
        <v>13</v>
      </c>
      <c r="E124" s="299">
        <v>1315.95</v>
      </c>
      <c r="F124" s="299">
        <v>1327.8</v>
      </c>
      <c r="G124" s="334"/>
      <c r="H124" s="273">
        <f t="shared" ref="H124:H131" si="212">(IF(D124="SHORT",E124-F124,IF(D124="LONG",F124-E124)))*C124</f>
        <v>-17774.999999999862</v>
      </c>
      <c r="I124" s="274"/>
      <c r="J124" s="275">
        <f t="shared" ref="J124:J131" si="213">(H124+I124)/C124</f>
        <v>-11.849999999999907</v>
      </c>
      <c r="K124" s="276">
        <f t="shared" ref="K124:K131" si="214">SUM(H124:I124)</f>
        <v>-17774.999999999862</v>
      </c>
    </row>
    <row r="125" spans="1:11" s="301" customFormat="1" ht="15">
      <c r="A125" s="298">
        <v>43367</v>
      </c>
      <c r="B125" s="277" t="s">
        <v>99</v>
      </c>
      <c r="C125" s="277">
        <v>2600</v>
      </c>
      <c r="D125" s="277" t="s">
        <v>13</v>
      </c>
      <c r="E125" s="299">
        <v>448.85</v>
      </c>
      <c r="F125" s="299">
        <v>444.35</v>
      </c>
      <c r="G125" s="334"/>
      <c r="H125" s="273">
        <f t="shared" si="212"/>
        <v>11700</v>
      </c>
      <c r="I125" s="274"/>
      <c r="J125" s="275">
        <f t="shared" si="213"/>
        <v>4.5</v>
      </c>
      <c r="K125" s="276">
        <f t="shared" si="214"/>
        <v>11700</v>
      </c>
    </row>
    <row r="126" spans="1:11" s="301" customFormat="1" ht="15">
      <c r="A126" s="298">
        <v>43360</v>
      </c>
      <c r="B126" s="277" t="s">
        <v>228</v>
      </c>
      <c r="C126" s="277">
        <v>12000</v>
      </c>
      <c r="D126" s="277" t="s">
        <v>15</v>
      </c>
      <c r="E126" s="299">
        <v>115.2</v>
      </c>
      <c r="F126" s="299">
        <v>116</v>
      </c>
      <c r="G126" s="335"/>
      <c r="H126" s="273">
        <f t="shared" ref="H126:H129" si="215">(IF(D126="SHORT",E126-F126,IF(D126="LONG",F126-E126)))*C126</f>
        <v>9599.9999999999654</v>
      </c>
      <c r="I126" s="274"/>
      <c r="J126" s="275">
        <f t="shared" ref="J126:J129" si="216">(H126+I126)/C126</f>
        <v>0.79999999999999716</v>
      </c>
      <c r="K126" s="276">
        <f t="shared" ref="K126:K129" si="217">SUM(H126:I126)</f>
        <v>9599.9999999999654</v>
      </c>
    </row>
    <row r="127" spans="1:11" s="301" customFormat="1" ht="15">
      <c r="A127" s="298">
        <v>43360</v>
      </c>
      <c r="B127" s="277" t="s">
        <v>165</v>
      </c>
      <c r="C127" s="277">
        <v>12000</v>
      </c>
      <c r="D127" s="277" t="s">
        <v>15</v>
      </c>
      <c r="E127" s="299">
        <v>86</v>
      </c>
      <c r="F127" s="299">
        <v>84.8</v>
      </c>
      <c r="G127" s="335"/>
      <c r="H127" s="273">
        <f t="shared" si="215"/>
        <v>-14400.000000000035</v>
      </c>
      <c r="I127" s="274"/>
      <c r="J127" s="275">
        <f t="shared" si="216"/>
        <v>-1.2000000000000028</v>
      </c>
      <c r="K127" s="276">
        <f t="shared" si="217"/>
        <v>-14400.000000000035</v>
      </c>
    </row>
    <row r="128" spans="1:11" s="301" customFormat="1" ht="15">
      <c r="A128" s="298">
        <v>43357</v>
      </c>
      <c r="B128" s="277" t="s">
        <v>142</v>
      </c>
      <c r="C128" s="277">
        <v>3000</v>
      </c>
      <c r="D128" s="277" t="s">
        <v>15</v>
      </c>
      <c r="E128" s="299">
        <v>472</v>
      </c>
      <c r="F128" s="299">
        <v>475</v>
      </c>
      <c r="G128" s="335"/>
      <c r="H128" s="273">
        <f t="shared" si="215"/>
        <v>9000</v>
      </c>
      <c r="I128" s="274"/>
      <c r="J128" s="275">
        <f t="shared" si="216"/>
        <v>3</v>
      </c>
      <c r="K128" s="276">
        <f t="shared" si="217"/>
        <v>9000</v>
      </c>
    </row>
    <row r="129" spans="1:11" s="297" customFormat="1" ht="15">
      <c r="A129" s="294">
        <v>43355</v>
      </c>
      <c r="B129" s="295" t="s">
        <v>227</v>
      </c>
      <c r="C129" s="295">
        <v>1600</v>
      </c>
      <c r="D129" s="295" t="s">
        <v>15</v>
      </c>
      <c r="E129" s="296">
        <v>1270</v>
      </c>
      <c r="F129" s="296">
        <v>1278</v>
      </c>
      <c r="G129" s="280">
        <v>1288</v>
      </c>
      <c r="H129" s="281">
        <f t="shared" si="215"/>
        <v>12800</v>
      </c>
      <c r="I129" s="282">
        <f t="shared" ref="I129" si="218">(IF(D129="SHORT",IF(G129="",0,E129-G129),IF(D129="LONG",IF(G129="",0,G129-F129))))*C129</f>
        <v>16000</v>
      </c>
      <c r="J129" s="283">
        <f t="shared" si="216"/>
        <v>18</v>
      </c>
      <c r="K129" s="284">
        <f t="shared" si="217"/>
        <v>28800</v>
      </c>
    </row>
    <row r="130" spans="1:11" s="297" customFormat="1" ht="15">
      <c r="A130" s="294">
        <v>43354</v>
      </c>
      <c r="B130" s="295" t="s">
        <v>224</v>
      </c>
      <c r="C130" s="295">
        <v>1500</v>
      </c>
      <c r="D130" s="295" t="s">
        <v>13</v>
      </c>
      <c r="E130" s="296">
        <v>1368.8</v>
      </c>
      <c r="F130" s="296">
        <v>1355.15</v>
      </c>
      <c r="G130" s="280">
        <v>1338.15</v>
      </c>
      <c r="H130" s="281">
        <f t="shared" si="212"/>
        <v>20474.999999999796</v>
      </c>
      <c r="I130" s="282">
        <f t="shared" ref="I130" si="219">(IF(D130="SHORT",IF(G130="",0,E130-G130),IF(D130="LONG",IF(G130="",0,G130-F130))))*C130</f>
        <v>45974.999999999796</v>
      </c>
      <c r="J130" s="283">
        <f t="shared" si="213"/>
        <v>44.299999999999727</v>
      </c>
      <c r="K130" s="284">
        <f t="shared" si="214"/>
        <v>66449.999999999593</v>
      </c>
    </row>
    <row r="131" spans="1:11" s="301" customFormat="1" ht="15">
      <c r="A131" s="298">
        <v>43353</v>
      </c>
      <c r="B131" s="277" t="s">
        <v>229</v>
      </c>
      <c r="C131" s="277">
        <v>1600</v>
      </c>
      <c r="D131" s="277" t="s">
        <v>15</v>
      </c>
      <c r="E131" s="299">
        <v>1416.15</v>
      </c>
      <c r="F131" s="299">
        <v>1423.5</v>
      </c>
      <c r="G131" s="336"/>
      <c r="H131" s="273">
        <f t="shared" si="212"/>
        <v>11759.999999999854</v>
      </c>
      <c r="I131" s="274"/>
      <c r="J131" s="275">
        <f t="shared" si="213"/>
        <v>7.3499999999999091</v>
      </c>
      <c r="K131" s="276">
        <f t="shared" si="214"/>
        <v>11759.999999999854</v>
      </c>
    </row>
    <row r="132" spans="1:11" s="297" customFormat="1" ht="15">
      <c r="A132" s="294">
        <v>43350</v>
      </c>
      <c r="B132" s="295" t="s">
        <v>193</v>
      </c>
      <c r="C132" s="295">
        <v>1600</v>
      </c>
      <c r="D132" s="295" t="s">
        <v>15</v>
      </c>
      <c r="E132" s="296">
        <v>607.75</v>
      </c>
      <c r="F132" s="296">
        <v>613.79999999999995</v>
      </c>
      <c r="G132" s="280">
        <v>621.5</v>
      </c>
      <c r="H132" s="281">
        <f t="shared" ref="H132" si="220">(IF(D132="SHORT",E132-F132,IF(D132="LONG",F132-E132)))*C132</f>
        <v>9679.9999999999272</v>
      </c>
      <c r="I132" s="282">
        <f t="shared" ref="I132" si="221">(IF(D132="SHORT",IF(G132="",0,E132-G132),IF(D132="LONG",IF(G132="",0,G132-F132))))*C132</f>
        <v>12320.000000000073</v>
      </c>
      <c r="J132" s="283">
        <f t="shared" ref="J132" si="222">(H132+I132)/C132</f>
        <v>13.75</v>
      </c>
      <c r="K132" s="284">
        <f t="shared" ref="K132" si="223">SUM(H132:I132)</f>
        <v>22000</v>
      </c>
    </row>
    <row r="133" spans="1:11" s="297" customFormat="1" ht="15">
      <c r="A133" s="294">
        <v>43349</v>
      </c>
      <c r="B133" s="295" t="s">
        <v>139</v>
      </c>
      <c r="C133" s="295">
        <v>8000</v>
      </c>
      <c r="D133" s="295" t="s">
        <v>15</v>
      </c>
      <c r="E133" s="296">
        <v>164.5</v>
      </c>
      <c r="F133" s="296">
        <v>166.15</v>
      </c>
      <c r="G133" s="280">
        <v>168.25</v>
      </c>
      <c r="H133" s="281">
        <f t="shared" ref="H133:H134" si="224">(IF(D133="SHORT",E133-F133,IF(D133="LONG",F133-E133)))*C133</f>
        <v>13200.000000000045</v>
      </c>
      <c r="I133" s="282">
        <f t="shared" ref="I133" si="225">(IF(D133="SHORT",IF(G133="",0,E133-G133),IF(D133="LONG",IF(G133="",0,G133-F133))))*C133</f>
        <v>16799.999999999956</v>
      </c>
      <c r="J133" s="283">
        <f t="shared" ref="J133:J134" si="226">(H133+I133)/C133</f>
        <v>3.75</v>
      </c>
      <c r="K133" s="284">
        <f t="shared" ref="K133:K134" si="227">SUM(H133:I133)</f>
        <v>30000</v>
      </c>
    </row>
    <row r="134" spans="1:11" s="301" customFormat="1" ht="15">
      <c r="A134" s="298">
        <v>43349</v>
      </c>
      <c r="B134" s="277" t="s">
        <v>131</v>
      </c>
      <c r="C134" s="277">
        <v>1200</v>
      </c>
      <c r="D134" s="277" t="s">
        <v>15</v>
      </c>
      <c r="E134" s="299">
        <v>889.65</v>
      </c>
      <c r="F134" s="299">
        <v>898.5</v>
      </c>
      <c r="G134" s="333"/>
      <c r="H134" s="273">
        <f t="shared" si="224"/>
        <v>10620.000000000027</v>
      </c>
      <c r="I134" s="274"/>
      <c r="J134" s="275">
        <f t="shared" si="226"/>
        <v>8.8500000000000227</v>
      </c>
      <c r="K134" s="276">
        <f t="shared" si="227"/>
        <v>10620.000000000027</v>
      </c>
    </row>
    <row r="135" spans="1:11" s="301" customFormat="1" ht="15">
      <c r="A135" s="298">
        <v>43348</v>
      </c>
      <c r="B135" s="277" t="s">
        <v>221</v>
      </c>
      <c r="C135" s="277">
        <v>2200</v>
      </c>
      <c r="D135" s="277" t="s">
        <v>13</v>
      </c>
      <c r="E135" s="299">
        <v>1035</v>
      </c>
      <c r="F135" s="299">
        <v>1024.6500000000001</v>
      </c>
      <c r="G135" s="328"/>
      <c r="H135" s="273">
        <f t="shared" ref="H135:H138" si="228">(IF(D135="SHORT",E135-F135,IF(D135="LONG",F135-E135)))*C135</f>
        <v>22769.9999999998</v>
      </c>
      <c r="I135" s="274"/>
      <c r="J135" s="275">
        <f t="shared" ref="J135:J138" si="229">(H135+I135)/C135</f>
        <v>10.349999999999909</v>
      </c>
      <c r="K135" s="276">
        <f t="shared" ref="K135:K138" si="230">SUM(H135:I135)</f>
        <v>22769.9999999998</v>
      </c>
    </row>
    <row r="136" spans="1:11" s="301" customFormat="1" ht="15">
      <c r="A136" s="298">
        <v>43348</v>
      </c>
      <c r="B136" s="277" t="s">
        <v>220</v>
      </c>
      <c r="C136" s="277">
        <v>2600</v>
      </c>
      <c r="D136" s="277" t="s">
        <v>13</v>
      </c>
      <c r="E136" s="299">
        <v>449.2</v>
      </c>
      <c r="F136" s="299">
        <v>444.7</v>
      </c>
      <c r="G136" s="328"/>
      <c r="H136" s="273">
        <f t="shared" si="228"/>
        <v>11700</v>
      </c>
      <c r="I136" s="274"/>
      <c r="J136" s="275">
        <f t="shared" si="229"/>
        <v>4.5</v>
      </c>
      <c r="K136" s="276">
        <f t="shared" si="230"/>
        <v>11700</v>
      </c>
    </row>
    <row r="137" spans="1:11" s="301" customFormat="1" ht="15">
      <c r="A137" s="298">
        <v>43348</v>
      </c>
      <c r="B137" s="277" t="s">
        <v>219</v>
      </c>
      <c r="C137" s="277">
        <v>3000</v>
      </c>
      <c r="D137" s="277" t="s">
        <v>13</v>
      </c>
      <c r="E137" s="299">
        <v>428.3</v>
      </c>
      <c r="F137" s="299">
        <v>432.15</v>
      </c>
      <c r="G137" s="328"/>
      <c r="H137" s="273">
        <f t="shared" si="228"/>
        <v>-11549.999999999898</v>
      </c>
      <c r="I137" s="274"/>
      <c r="J137" s="275">
        <f t="shared" si="229"/>
        <v>-3.8499999999999659</v>
      </c>
      <c r="K137" s="276">
        <f t="shared" si="230"/>
        <v>-11549.999999999898</v>
      </c>
    </row>
    <row r="138" spans="1:11" s="297" customFormat="1" ht="15">
      <c r="A138" s="294">
        <v>43347</v>
      </c>
      <c r="B138" s="295" t="s">
        <v>222</v>
      </c>
      <c r="C138" s="295">
        <v>3000</v>
      </c>
      <c r="D138" s="295" t="s">
        <v>13</v>
      </c>
      <c r="E138" s="296">
        <v>448.6</v>
      </c>
      <c r="F138" s="296">
        <v>445.1</v>
      </c>
      <c r="G138" s="280">
        <v>439.5</v>
      </c>
      <c r="H138" s="281">
        <f t="shared" si="228"/>
        <v>10500</v>
      </c>
      <c r="I138" s="282">
        <f t="shared" ref="I138" si="231">(IF(D138="SHORT",IF(G138="",0,E138-G138),IF(D138="LONG",IF(G138="",0,G138-F138))))*C138</f>
        <v>27300.000000000069</v>
      </c>
      <c r="J138" s="283">
        <f t="shared" si="229"/>
        <v>12.600000000000025</v>
      </c>
      <c r="K138" s="284">
        <f t="shared" si="230"/>
        <v>37800.000000000073</v>
      </c>
    </row>
    <row r="139" spans="1:11" s="301" customFormat="1" ht="15">
      <c r="A139" s="298">
        <v>43347</v>
      </c>
      <c r="B139" s="277" t="s">
        <v>96</v>
      </c>
      <c r="C139" s="277">
        <v>8000</v>
      </c>
      <c r="D139" s="277" t="s">
        <v>13</v>
      </c>
      <c r="E139" s="299">
        <v>193.1</v>
      </c>
      <c r="F139" s="299">
        <v>191.15</v>
      </c>
      <c r="G139" s="328"/>
      <c r="H139" s="273">
        <f t="shared" ref="H139" si="232">(IF(D139="SHORT",E139-F139,IF(D139="LONG",F139-E139)))*C139</f>
        <v>15599.999999999909</v>
      </c>
      <c r="I139" s="274"/>
      <c r="J139" s="275">
        <f t="shared" ref="J139" si="233">(H139+I139)/C139</f>
        <v>1.9499999999999886</v>
      </c>
      <c r="K139" s="276">
        <f t="shared" ref="K139" si="234">SUM(H139:I139)</f>
        <v>15599.999999999909</v>
      </c>
    </row>
    <row r="140" spans="1:11" s="301" customFormat="1" ht="15">
      <c r="A140" s="298">
        <v>43346</v>
      </c>
      <c r="B140" s="277" t="s">
        <v>158</v>
      </c>
      <c r="C140" s="277">
        <v>5334</v>
      </c>
      <c r="D140" s="277" t="s">
        <v>15</v>
      </c>
      <c r="E140" s="299">
        <v>373.85</v>
      </c>
      <c r="F140" s="299">
        <v>370.1</v>
      </c>
      <c r="G140" s="328"/>
      <c r="H140" s="273">
        <f t="shared" ref="H140:H141" si="235">(IF(D140="SHORT",E140-F140,IF(D140="LONG",F140-E140)))*C140</f>
        <v>-20002.5</v>
      </c>
      <c r="I140" s="274"/>
      <c r="J140" s="275">
        <f t="shared" ref="J140:J141" si="236">(H140+I140)/C140</f>
        <v>-3.75</v>
      </c>
      <c r="K140" s="276">
        <f t="shared" ref="K140:K141" si="237">SUM(H140:I140)</f>
        <v>-20002.5</v>
      </c>
    </row>
    <row r="141" spans="1:11" s="301" customFormat="1" ht="15">
      <c r="A141" s="298">
        <v>43346</v>
      </c>
      <c r="B141" s="277" t="s">
        <v>193</v>
      </c>
      <c r="C141" s="277">
        <v>1600</v>
      </c>
      <c r="D141" s="277" t="s">
        <v>15</v>
      </c>
      <c r="E141" s="299">
        <v>655.7</v>
      </c>
      <c r="F141" s="299">
        <v>662.25</v>
      </c>
      <c r="G141" s="328"/>
      <c r="H141" s="273">
        <f t="shared" si="235"/>
        <v>10479.999999999927</v>
      </c>
      <c r="I141" s="274"/>
      <c r="J141" s="275">
        <f t="shared" si="236"/>
        <v>6.5499999999999545</v>
      </c>
      <c r="K141" s="276">
        <f t="shared" si="237"/>
        <v>10479.999999999927</v>
      </c>
    </row>
    <row r="142" spans="1:11" s="261" customFormat="1" ht="15.75">
      <c r="A142" s="332"/>
      <c r="B142" s="329"/>
      <c r="C142" s="329"/>
      <c r="D142" s="329"/>
      <c r="E142" s="329"/>
      <c r="F142" s="329"/>
      <c r="G142" s="329"/>
      <c r="H142" s="330"/>
      <c r="I142" s="331"/>
      <c r="J142" s="329"/>
      <c r="K142" s="329"/>
    </row>
    <row r="143" spans="1:11" s="301" customFormat="1" ht="15">
      <c r="A143" s="298">
        <v>43343</v>
      </c>
      <c r="B143" s="277" t="s">
        <v>169</v>
      </c>
      <c r="C143" s="277">
        <v>3200</v>
      </c>
      <c r="D143" s="277" t="s">
        <v>13</v>
      </c>
      <c r="E143" s="299">
        <v>355.8</v>
      </c>
      <c r="F143" s="299">
        <v>352.25</v>
      </c>
      <c r="G143" s="328"/>
      <c r="H143" s="273">
        <f t="shared" ref="H143" si="238">(IF(D143="SHORT",E143-F143,IF(D143="LONG",F143-E143)))*C143</f>
        <v>11360.000000000036</v>
      </c>
      <c r="I143" s="274"/>
      <c r="J143" s="275">
        <f t="shared" ref="J143" si="239">(H143+I143)/C143</f>
        <v>3.5500000000000114</v>
      </c>
      <c r="K143" s="276">
        <f t="shared" ref="K143" si="240">SUM(H143:I143)</f>
        <v>11360.000000000036</v>
      </c>
    </row>
    <row r="144" spans="1:11" s="297" customFormat="1" ht="15">
      <c r="A144" s="294">
        <v>43342</v>
      </c>
      <c r="B144" s="295" t="s">
        <v>218</v>
      </c>
      <c r="C144" s="295">
        <v>4800</v>
      </c>
      <c r="D144" s="295" t="s">
        <v>15</v>
      </c>
      <c r="E144" s="296">
        <v>296.95</v>
      </c>
      <c r="F144" s="296">
        <v>303.7</v>
      </c>
      <c r="G144" s="280"/>
      <c r="H144" s="281">
        <f t="shared" ref="H144:H145" si="241">(IF(D144="SHORT",E144-F144,IF(D144="LONG",F144-E144)))*C144</f>
        <v>32400</v>
      </c>
      <c r="I144" s="282"/>
      <c r="J144" s="283">
        <f t="shared" ref="J144:J145" si="242">(H144+I144)/C144</f>
        <v>6.75</v>
      </c>
      <c r="K144" s="284">
        <f t="shared" ref="K144:K145" si="243">SUM(H144:I144)</f>
        <v>32400</v>
      </c>
    </row>
    <row r="145" spans="1:11" s="301" customFormat="1" ht="15">
      <c r="A145" s="298">
        <v>43342</v>
      </c>
      <c r="B145" s="277" t="s">
        <v>217</v>
      </c>
      <c r="C145" s="277">
        <v>3000</v>
      </c>
      <c r="D145" s="277" t="s">
        <v>15</v>
      </c>
      <c r="E145" s="299">
        <v>311.2</v>
      </c>
      <c r="F145" s="299">
        <v>314.3</v>
      </c>
      <c r="G145" s="328"/>
      <c r="H145" s="273">
        <f t="shared" si="241"/>
        <v>9300.0000000000691</v>
      </c>
      <c r="I145" s="274"/>
      <c r="J145" s="275">
        <f t="shared" si="242"/>
        <v>3.1000000000000232</v>
      </c>
      <c r="K145" s="276">
        <f t="shared" si="243"/>
        <v>9300.0000000000691</v>
      </c>
    </row>
    <row r="146" spans="1:11" s="297" customFormat="1" ht="15">
      <c r="A146" s="294">
        <v>43341</v>
      </c>
      <c r="B146" s="295" t="s">
        <v>154</v>
      </c>
      <c r="C146" s="295">
        <v>12000</v>
      </c>
      <c r="D146" s="295" t="s">
        <v>15</v>
      </c>
      <c r="E146" s="296">
        <v>93.55</v>
      </c>
      <c r="F146" s="296">
        <v>94.5</v>
      </c>
      <c r="G146" s="280">
        <v>95.7</v>
      </c>
      <c r="H146" s="281">
        <f t="shared" ref="H146:H147" si="244">(IF(D146="SHORT",E146-F146,IF(D146="LONG",F146-E146)))*C146</f>
        <v>11400.000000000035</v>
      </c>
      <c r="I146" s="282">
        <f t="shared" ref="I146" si="245">(IF(D146="SHORT",IF(G146="",0,E146-G146),IF(D146="LONG",IF(G146="",0,G146-F146))))*C146</f>
        <v>14400.000000000035</v>
      </c>
      <c r="J146" s="283">
        <f t="shared" ref="J146:J147" si="246">(H146+I146)/C146</f>
        <v>2.1500000000000057</v>
      </c>
      <c r="K146" s="284">
        <f t="shared" ref="K146:K147" si="247">SUM(H146:I146)</f>
        <v>25800.000000000069</v>
      </c>
    </row>
    <row r="147" spans="1:11" s="301" customFormat="1" ht="15">
      <c r="A147" s="298">
        <v>43341</v>
      </c>
      <c r="B147" s="277" t="s">
        <v>197</v>
      </c>
      <c r="C147" s="277">
        <v>2500</v>
      </c>
      <c r="D147" s="277" t="s">
        <v>15</v>
      </c>
      <c r="E147" s="299">
        <v>637.6</v>
      </c>
      <c r="F147" s="299">
        <v>641.25</v>
      </c>
      <c r="G147" s="328"/>
      <c r="H147" s="273">
        <f t="shared" si="244"/>
        <v>9124.9999999999436</v>
      </c>
      <c r="I147" s="274"/>
      <c r="J147" s="275">
        <f t="shared" si="246"/>
        <v>3.6499999999999773</v>
      </c>
      <c r="K147" s="276">
        <f t="shared" si="247"/>
        <v>9124.9999999999436</v>
      </c>
    </row>
    <row r="148" spans="1:11" s="301" customFormat="1" ht="15">
      <c r="A148" s="298">
        <v>43340</v>
      </c>
      <c r="B148" s="277" t="s">
        <v>110</v>
      </c>
      <c r="C148" s="277">
        <v>5500</v>
      </c>
      <c r="D148" s="277" t="s">
        <v>13</v>
      </c>
      <c r="E148" s="299">
        <v>337.85</v>
      </c>
      <c r="F148" s="299">
        <v>341.25</v>
      </c>
      <c r="G148" s="327"/>
      <c r="H148" s="273">
        <f t="shared" ref="H148" si="248">(IF(D148="SHORT",E148-F148,IF(D148="LONG",F148-E148)))*C148</f>
        <v>-18699.999999999876</v>
      </c>
      <c r="I148" s="274"/>
      <c r="J148" s="275">
        <f t="shared" ref="J148" si="249">(H148+I148)/C148</f>
        <v>-3.3999999999999777</v>
      </c>
      <c r="K148" s="276">
        <f t="shared" ref="K148" si="250">SUM(H148:I148)</f>
        <v>-18699.999999999876</v>
      </c>
    </row>
    <row r="149" spans="1:11" s="301" customFormat="1" ht="15">
      <c r="A149" s="298">
        <v>43340</v>
      </c>
      <c r="B149" s="277" t="s">
        <v>14</v>
      </c>
      <c r="C149" s="277">
        <v>2000</v>
      </c>
      <c r="D149" s="277" t="s">
        <v>15</v>
      </c>
      <c r="E149" s="299">
        <v>776</v>
      </c>
      <c r="F149" s="299">
        <v>783.75</v>
      </c>
      <c r="G149" s="327"/>
      <c r="H149" s="273">
        <f t="shared" ref="H149" si="251">(IF(D149="SHORT",E149-F149,IF(D149="LONG",F149-E149)))*C149</f>
        <v>15500</v>
      </c>
      <c r="I149" s="274"/>
      <c r="J149" s="275">
        <f t="shared" ref="J149" si="252">(H149+I149)/C149</f>
        <v>7.75</v>
      </c>
      <c r="K149" s="276">
        <f t="shared" ref="K149" si="253">SUM(H149:I149)</f>
        <v>15500</v>
      </c>
    </row>
    <row r="150" spans="1:11" s="301" customFormat="1" ht="15">
      <c r="A150" s="298">
        <v>43336</v>
      </c>
      <c r="B150" s="277" t="s">
        <v>127</v>
      </c>
      <c r="C150" s="277">
        <v>1000</v>
      </c>
      <c r="D150" s="277" t="s">
        <v>15</v>
      </c>
      <c r="E150" s="299">
        <v>1543.75</v>
      </c>
      <c r="F150" s="299">
        <v>1528.3</v>
      </c>
      <c r="G150" s="327"/>
      <c r="H150" s="273">
        <f t="shared" ref="H150" si="254">(IF(D150="SHORT",E150-F150,IF(D150="LONG",F150-E150)))*C150</f>
        <v>-15450.000000000045</v>
      </c>
      <c r="I150" s="274"/>
      <c r="J150" s="275">
        <f t="shared" ref="J150" si="255">(H150+I150)/C150</f>
        <v>-15.450000000000045</v>
      </c>
      <c r="K150" s="276">
        <f t="shared" ref="K150" si="256">SUM(H150:I150)</f>
        <v>-15450.000000000045</v>
      </c>
    </row>
    <row r="151" spans="1:11" s="301" customFormat="1" ht="15">
      <c r="A151" s="298">
        <v>43335</v>
      </c>
      <c r="B151" s="277" t="s">
        <v>216</v>
      </c>
      <c r="C151" s="277">
        <v>7000</v>
      </c>
      <c r="D151" s="277" t="s">
        <v>13</v>
      </c>
      <c r="E151" s="299">
        <v>125.1</v>
      </c>
      <c r="F151" s="299">
        <v>123.85</v>
      </c>
      <c r="G151" s="327"/>
      <c r="H151" s="273">
        <f t="shared" ref="H151" si="257">(IF(D151="SHORT",E151-F151,IF(D151="LONG",F151-E151)))*C151</f>
        <v>8750</v>
      </c>
      <c r="I151" s="274"/>
      <c r="J151" s="275">
        <f t="shared" ref="J151" si="258">(H151+I151)/C151</f>
        <v>1.25</v>
      </c>
      <c r="K151" s="276">
        <f t="shared" ref="K151" si="259">SUM(H151:I151)</f>
        <v>8750</v>
      </c>
    </row>
    <row r="152" spans="1:11" s="301" customFormat="1" ht="15">
      <c r="A152" s="298">
        <v>43333</v>
      </c>
      <c r="B152" s="277" t="s">
        <v>162</v>
      </c>
      <c r="C152" s="277">
        <v>6000</v>
      </c>
      <c r="D152" s="277" t="s">
        <v>15</v>
      </c>
      <c r="E152" s="299">
        <v>341.45</v>
      </c>
      <c r="F152" s="299">
        <v>344.8</v>
      </c>
      <c r="G152" s="327"/>
      <c r="H152" s="273">
        <f t="shared" ref="H152:H153" si="260">(IF(D152="SHORT",E152-F152,IF(D152="LONG",F152-E152)))*C152</f>
        <v>20100.000000000138</v>
      </c>
      <c r="I152" s="274"/>
      <c r="J152" s="275">
        <f t="shared" ref="J152:J153" si="261">(H152+I152)/C152</f>
        <v>3.3500000000000232</v>
      </c>
      <c r="K152" s="276">
        <f t="shared" ref="K152:K153" si="262">SUM(H152:I152)</f>
        <v>20100.000000000138</v>
      </c>
    </row>
    <row r="153" spans="1:11" s="301" customFormat="1" ht="15">
      <c r="A153" s="298">
        <v>43333</v>
      </c>
      <c r="B153" s="277" t="s">
        <v>150</v>
      </c>
      <c r="C153" s="277">
        <v>12000</v>
      </c>
      <c r="D153" s="277" t="s">
        <v>13</v>
      </c>
      <c r="E153" s="299">
        <v>112.4</v>
      </c>
      <c r="F153" s="299">
        <v>113.45</v>
      </c>
      <c r="G153" s="327"/>
      <c r="H153" s="273">
        <f t="shared" si="260"/>
        <v>-12599.999999999965</v>
      </c>
      <c r="I153" s="274"/>
      <c r="J153" s="275">
        <f t="shared" si="261"/>
        <v>-1.0499999999999972</v>
      </c>
      <c r="K153" s="276">
        <f t="shared" si="262"/>
        <v>-12599.999999999965</v>
      </c>
    </row>
    <row r="154" spans="1:11" s="297" customFormat="1" ht="15">
      <c r="A154" s="294">
        <v>43332</v>
      </c>
      <c r="B154" s="295" t="s">
        <v>145</v>
      </c>
      <c r="C154" s="295">
        <v>7000</v>
      </c>
      <c r="D154" s="295" t="s">
        <v>15</v>
      </c>
      <c r="E154" s="296">
        <v>116.65</v>
      </c>
      <c r="F154" s="296">
        <v>117.8</v>
      </c>
      <c r="G154" s="280">
        <v>119.3</v>
      </c>
      <c r="H154" s="281">
        <f t="shared" ref="H154" si="263">(IF(D154="SHORT",E154-F154,IF(D154="LONG",F154-E154)))*C154</f>
        <v>8049.99999999994</v>
      </c>
      <c r="I154" s="282">
        <f t="shared" ref="I154" si="264">(IF(D154="SHORT",IF(G154="",0,E154-G154),IF(D154="LONG",IF(G154="",0,G154-F154))))*C154</f>
        <v>10500</v>
      </c>
      <c r="J154" s="283">
        <f t="shared" ref="J154" si="265">(H154+I154)/C154</f>
        <v>2.6499999999999915</v>
      </c>
      <c r="K154" s="284">
        <f t="shared" ref="K154" si="266">SUM(H154:I154)</f>
        <v>18549.999999999942</v>
      </c>
    </row>
    <row r="155" spans="1:11" s="301" customFormat="1" ht="15">
      <c r="A155" s="298">
        <v>43329</v>
      </c>
      <c r="B155" s="277" t="s">
        <v>130</v>
      </c>
      <c r="C155" s="277">
        <v>1500</v>
      </c>
      <c r="D155" s="277" t="s">
        <v>15</v>
      </c>
      <c r="E155" s="299">
        <v>702.4</v>
      </c>
      <c r="F155" s="299">
        <v>709.45</v>
      </c>
      <c r="G155" s="326"/>
      <c r="H155" s="273">
        <f t="shared" ref="H155:H156" si="267">(IF(D155="SHORT",E155-F155,IF(D155="LONG",F155-E155)))*C155</f>
        <v>10575.000000000102</v>
      </c>
      <c r="I155" s="274"/>
      <c r="J155" s="275">
        <f t="shared" ref="J155:J156" si="268">(H155+I155)/C155</f>
        <v>7.0500000000000682</v>
      </c>
      <c r="K155" s="276">
        <f t="shared" ref="K155:K156" si="269">SUM(H155:I155)</f>
        <v>10575.000000000102</v>
      </c>
    </row>
    <row r="156" spans="1:11" s="301" customFormat="1" ht="15">
      <c r="A156" s="298">
        <v>43329</v>
      </c>
      <c r="B156" s="277" t="s">
        <v>126</v>
      </c>
      <c r="C156" s="277">
        <v>8000</v>
      </c>
      <c r="D156" s="277" t="s">
        <v>15</v>
      </c>
      <c r="E156" s="299">
        <v>141.6</v>
      </c>
      <c r="F156" s="299">
        <v>143</v>
      </c>
      <c r="G156" s="326"/>
      <c r="H156" s="273">
        <f t="shared" si="267"/>
        <v>11200.000000000045</v>
      </c>
      <c r="I156" s="274"/>
      <c r="J156" s="275">
        <f t="shared" si="268"/>
        <v>1.4000000000000057</v>
      </c>
      <c r="K156" s="276">
        <f t="shared" si="269"/>
        <v>11200.000000000045</v>
      </c>
    </row>
    <row r="157" spans="1:11" s="301" customFormat="1" ht="15">
      <c r="A157" s="298">
        <v>43328</v>
      </c>
      <c r="B157" s="277" t="s">
        <v>215</v>
      </c>
      <c r="C157" s="277">
        <v>2600</v>
      </c>
      <c r="D157" s="277" t="s">
        <v>13</v>
      </c>
      <c r="E157" s="299">
        <v>409</v>
      </c>
      <c r="F157" s="299">
        <v>404.95</v>
      </c>
      <c r="G157" s="326"/>
      <c r="H157" s="273">
        <f t="shared" ref="H157:H160" si="270">(IF(D157="SHORT",E157-F157,IF(D157="LONG",F157-E157)))*C157</f>
        <v>10530.000000000029</v>
      </c>
      <c r="I157" s="274"/>
      <c r="J157" s="275">
        <f t="shared" ref="J157:J160" si="271">(H157+I157)/C157</f>
        <v>4.0500000000000114</v>
      </c>
      <c r="K157" s="276">
        <f t="shared" ref="K157:K160" si="272">SUM(H157:I157)</f>
        <v>10530.000000000029</v>
      </c>
    </row>
    <row r="158" spans="1:11" s="301" customFormat="1" ht="15">
      <c r="A158" s="298">
        <v>43328</v>
      </c>
      <c r="B158" s="277" t="s">
        <v>25</v>
      </c>
      <c r="C158" s="277">
        <v>12000</v>
      </c>
      <c r="D158" s="277" t="s">
        <v>15</v>
      </c>
      <c r="E158" s="299">
        <v>86.35</v>
      </c>
      <c r="F158" s="299">
        <v>87.2</v>
      </c>
      <c r="G158" s="326"/>
      <c r="H158" s="273">
        <f t="shared" si="270"/>
        <v>10200.000000000102</v>
      </c>
      <c r="I158" s="274"/>
      <c r="J158" s="275">
        <f t="shared" si="271"/>
        <v>0.85000000000000853</v>
      </c>
      <c r="K158" s="276">
        <f t="shared" si="272"/>
        <v>10200.000000000102</v>
      </c>
    </row>
    <row r="159" spans="1:11" s="301" customFormat="1" ht="15">
      <c r="A159" s="298">
        <v>43326</v>
      </c>
      <c r="B159" s="277" t="s">
        <v>214</v>
      </c>
      <c r="C159" s="277">
        <v>600</v>
      </c>
      <c r="D159" s="277" t="s">
        <v>15</v>
      </c>
      <c r="E159" s="299">
        <v>2574.8000000000002</v>
      </c>
      <c r="F159" s="299">
        <v>2600.5</v>
      </c>
      <c r="G159" s="326"/>
      <c r="H159" s="273">
        <f t="shared" si="270"/>
        <v>15419.999999999891</v>
      </c>
      <c r="I159" s="274"/>
      <c r="J159" s="275">
        <f t="shared" si="271"/>
        <v>25.699999999999818</v>
      </c>
      <c r="K159" s="276">
        <f t="shared" si="272"/>
        <v>15419.999999999891</v>
      </c>
    </row>
    <row r="160" spans="1:11" s="301" customFormat="1" ht="15">
      <c r="A160" s="298">
        <v>43325</v>
      </c>
      <c r="B160" s="277" t="s">
        <v>213</v>
      </c>
      <c r="C160" s="277">
        <v>3400</v>
      </c>
      <c r="D160" s="277" t="s">
        <v>15</v>
      </c>
      <c r="E160" s="299">
        <v>371</v>
      </c>
      <c r="F160" s="299">
        <v>374.9</v>
      </c>
      <c r="G160" s="326"/>
      <c r="H160" s="273">
        <f t="shared" si="270"/>
        <v>13259.999999999924</v>
      </c>
      <c r="I160" s="274"/>
      <c r="J160" s="275">
        <f t="shared" si="271"/>
        <v>3.8999999999999777</v>
      </c>
      <c r="K160" s="276">
        <f t="shared" si="272"/>
        <v>13259.999999999924</v>
      </c>
    </row>
    <row r="161" spans="1:11" s="301" customFormat="1" ht="15">
      <c r="A161" s="298">
        <v>43322</v>
      </c>
      <c r="B161" s="277" t="s">
        <v>71</v>
      </c>
      <c r="C161" s="277">
        <v>9000</v>
      </c>
      <c r="D161" s="277" t="s">
        <v>13</v>
      </c>
      <c r="E161" s="299">
        <v>292.5</v>
      </c>
      <c r="F161" s="299">
        <v>289.55</v>
      </c>
      <c r="G161" s="318"/>
      <c r="H161" s="273">
        <f t="shared" ref="H161" si="273">(IF(D161="SHORT",E161-F161,IF(D161="LONG",F161-E161)))*C161</f>
        <v>26549.999999999898</v>
      </c>
      <c r="I161" s="274"/>
      <c r="J161" s="275">
        <f t="shared" ref="J161" si="274">(H161+I161)/C161</f>
        <v>2.9499999999999886</v>
      </c>
      <c r="K161" s="276">
        <f t="shared" ref="K161" si="275">SUM(H161:I161)</f>
        <v>26549.999999999898</v>
      </c>
    </row>
    <row r="162" spans="1:11" s="301" customFormat="1" ht="15">
      <c r="A162" s="298">
        <v>43321</v>
      </c>
      <c r="B162" s="277" t="s">
        <v>194</v>
      </c>
      <c r="C162" s="277">
        <v>1600</v>
      </c>
      <c r="D162" s="277" t="s">
        <v>15</v>
      </c>
      <c r="E162" s="299">
        <v>1257</v>
      </c>
      <c r="F162" s="299">
        <v>1269.5</v>
      </c>
      <c r="G162" s="318"/>
      <c r="H162" s="273">
        <f t="shared" ref="H162:H163" si="276">(IF(D162="SHORT",E162-F162,IF(D162="LONG",F162-E162)))*C162</f>
        <v>20000</v>
      </c>
      <c r="I162" s="274"/>
      <c r="J162" s="275">
        <f t="shared" ref="J162:J163" si="277">(H162+I162)/C162</f>
        <v>12.5</v>
      </c>
      <c r="K162" s="276">
        <f t="shared" ref="K162:K163" si="278">SUM(H162:I162)</f>
        <v>20000</v>
      </c>
    </row>
    <row r="163" spans="1:11" s="301" customFormat="1" ht="15">
      <c r="A163" s="298">
        <v>43321</v>
      </c>
      <c r="B163" s="277" t="s">
        <v>145</v>
      </c>
      <c r="C163" s="277">
        <v>7000</v>
      </c>
      <c r="D163" s="277" t="s">
        <v>15</v>
      </c>
      <c r="E163" s="299">
        <v>118.85</v>
      </c>
      <c r="F163" s="299">
        <v>120</v>
      </c>
      <c r="G163" s="318"/>
      <c r="H163" s="273">
        <f t="shared" si="276"/>
        <v>8050.00000000004</v>
      </c>
      <c r="I163" s="274"/>
      <c r="J163" s="275">
        <f t="shared" si="277"/>
        <v>1.1500000000000057</v>
      </c>
      <c r="K163" s="276">
        <f t="shared" si="278"/>
        <v>8050.00000000004</v>
      </c>
    </row>
    <row r="164" spans="1:11" s="301" customFormat="1" ht="15">
      <c r="A164" s="298">
        <v>43320</v>
      </c>
      <c r="B164" s="277" t="s">
        <v>185</v>
      </c>
      <c r="C164" s="277">
        <v>2000</v>
      </c>
      <c r="D164" s="277" t="s">
        <v>15</v>
      </c>
      <c r="E164" s="299">
        <v>674.9</v>
      </c>
      <c r="F164" s="299">
        <v>680.95</v>
      </c>
      <c r="G164" s="318"/>
      <c r="H164" s="273">
        <f t="shared" ref="H164:H165" si="279">(IF(D164="SHORT",E164-F164,IF(D164="LONG",F164-E164)))*C164</f>
        <v>12100.000000000136</v>
      </c>
      <c r="I164" s="274"/>
      <c r="J164" s="275">
        <f t="shared" ref="J164:J165" si="280">(H164+I164)/C164</f>
        <v>6.0500000000000682</v>
      </c>
      <c r="K164" s="276">
        <f t="shared" ref="K164:K165" si="281">SUM(H164:I164)</f>
        <v>12100.000000000136</v>
      </c>
    </row>
    <row r="165" spans="1:11" s="301" customFormat="1" ht="15">
      <c r="A165" s="298">
        <v>43320</v>
      </c>
      <c r="B165" s="277" t="s">
        <v>203</v>
      </c>
      <c r="C165" s="277">
        <v>3500</v>
      </c>
      <c r="D165" s="277" t="s">
        <v>15</v>
      </c>
      <c r="E165" s="299">
        <v>383.7</v>
      </c>
      <c r="F165" s="299">
        <v>385.75</v>
      </c>
      <c r="G165" s="318"/>
      <c r="H165" s="273">
        <f t="shared" si="279"/>
        <v>7175.00000000004</v>
      </c>
      <c r="I165" s="274"/>
      <c r="J165" s="275">
        <f t="shared" si="280"/>
        <v>2.0500000000000114</v>
      </c>
      <c r="K165" s="276">
        <f t="shared" si="281"/>
        <v>7175.00000000004</v>
      </c>
    </row>
    <row r="166" spans="1:11" s="301" customFormat="1" ht="15">
      <c r="A166" s="298">
        <v>43319</v>
      </c>
      <c r="B166" s="277" t="s">
        <v>203</v>
      </c>
      <c r="C166" s="277">
        <v>3500</v>
      </c>
      <c r="D166" s="277" t="s">
        <v>15</v>
      </c>
      <c r="E166" s="299">
        <v>382.05</v>
      </c>
      <c r="F166" s="299">
        <v>385.8</v>
      </c>
      <c r="G166" s="318"/>
      <c r="H166" s="273">
        <f t="shared" ref="H166:H167" si="282">(IF(D166="SHORT",E166-F166,IF(D166="LONG",F166-E166)))*C166</f>
        <v>13125</v>
      </c>
      <c r="I166" s="274"/>
      <c r="J166" s="275">
        <f t="shared" ref="J166:J167" si="283">(H166+I166)/C166</f>
        <v>3.75</v>
      </c>
      <c r="K166" s="276">
        <f t="shared" ref="K166:K167" si="284">SUM(H166:I166)</f>
        <v>13125</v>
      </c>
    </row>
    <row r="167" spans="1:11" s="301" customFormat="1" ht="15">
      <c r="A167" s="298">
        <v>43318</v>
      </c>
      <c r="B167" s="277" t="s">
        <v>99</v>
      </c>
      <c r="C167" s="277">
        <v>2600</v>
      </c>
      <c r="D167" s="277" t="s">
        <v>15</v>
      </c>
      <c r="E167" s="299">
        <v>526.6</v>
      </c>
      <c r="F167" s="299">
        <v>531.85</v>
      </c>
      <c r="G167" s="318"/>
      <c r="H167" s="273">
        <f t="shared" si="282"/>
        <v>13650</v>
      </c>
      <c r="I167" s="274"/>
      <c r="J167" s="275">
        <f t="shared" si="283"/>
        <v>5.25</v>
      </c>
      <c r="K167" s="276">
        <f t="shared" si="284"/>
        <v>13650</v>
      </c>
    </row>
    <row r="168" spans="1:11" s="301" customFormat="1" ht="15">
      <c r="A168" s="298">
        <v>43315</v>
      </c>
      <c r="B168" s="277" t="s">
        <v>191</v>
      </c>
      <c r="C168" s="277">
        <v>2400</v>
      </c>
      <c r="D168" s="277" t="s">
        <v>15</v>
      </c>
      <c r="E168" s="299">
        <v>961</v>
      </c>
      <c r="F168" s="299">
        <v>963</v>
      </c>
      <c r="G168" s="318"/>
      <c r="H168" s="273">
        <f t="shared" ref="H168:H170" si="285">(IF(D168="SHORT",E168-F168,IF(D168="LONG",F168-E168)))*C168</f>
        <v>4800</v>
      </c>
      <c r="I168" s="274"/>
      <c r="J168" s="275">
        <f t="shared" ref="J168:J170" si="286">(H168+I168)/C168</f>
        <v>2</v>
      </c>
      <c r="K168" s="276">
        <f t="shared" ref="K168:K170" si="287">SUM(H168:I168)</f>
        <v>4800</v>
      </c>
    </row>
    <row r="169" spans="1:11" s="301" customFormat="1" ht="15">
      <c r="A169" s="298">
        <v>43315</v>
      </c>
      <c r="B169" s="277" t="s">
        <v>182</v>
      </c>
      <c r="C169" s="277">
        <v>2400</v>
      </c>
      <c r="D169" s="277" t="s">
        <v>15</v>
      </c>
      <c r="E169" s="299">
        <v>318</v>
      </c>
      <c r="F169" s="299">
        <v>314.8</v>
      </c>
      <c r="G169" s="318"/>
      <c r="H169" s="273">
        <f t="shared" si="285"/>
        <v>-7679.9999999999727</v>
      </c>
      <c r="I169" s="274"/>
      <c r="J169" s="275">
        <f t="shared" si="286"/>
        <v>-3.1999999999999886</v>
      </c>
      <c r="K169" s="276">
        <f t="shared" si="287"/>
        <v>-7679.9999999999727</v>
      </c>
    </row>
    <row r="170" spans="1:11" s="301" customFormat="1" ht="15">
      <c r="A170" s="298">
        <v>43315</v>
      </c>
      <c r="B170" s="277" t="s">
        <v>183</v>
      </c>
      <c r="C170" s="277">
        <v>2200</v>
      </c>
      <c r="D170" s="277" t="s">
        <v>15</v>
      </c>
      <c r="E170" s="299">
        <v>911.9</v>
      </c>
      <c r="F170" s="299">
        <v>908</v>
      </c>
      <c r="G170" s="318"/>
      <c r="H170" s="273">
        <f t="shared" si="285"/>
        <v>-8579.9999999999491</v>
      </c>
      <c r="I170" s="274"/>
      <c r="J170" s="275">
        <f t="shared" si="286"/>
        <v>-3.8999999999999768</v>
      </c>
      <c r="K170" s="276">
        <f t="shared" si="287"/>
        <v>-8579.9999999999491</v>
      </c>
    </row>
    <row r="171" spans="1:11" s="301" customFormat="1" ht="15">
      <c r="A171" s="298">
        <v>43314</v>
      </c>
      <c r="B171" s="277" t="s">
        <v>138</v>
      </c>
      <c r="C171" s="277">
        <v>5000</v>
      </c>
      <c r="D171" s="277" t="s">
        <v>15</v>
      </c>
      <c r="E171" s="299">
        <v>401</v>
      </c>
      <c r="F171" s="299">
        <v>405</v>
      </c>
      <c r="G171" s="318"/>
      <c r="H171" s="273">
        <f t="shared" ref="H171:H172" si="288">(IF(D171="SHORT",E171-F171,IF(D171="LONG",F171-E171)))*C171</f>
        <v>20000</v>
      </c>
      <c r="I171" s="274"/>
      <c r="J171" s="275">
        <f t="shared" ref="J171:J172" si="289">(H171+I171)/C171</f>
        <v>4</v>
      </c>
      <c r="K171" s="276">
        <f t="shared" ref="K171:K172" si="290">SUM(H171:I171)</f>
        <v>20000</v>
      </c>
    </row>
    <row r="172" spans="1:11" s="301" customFormat="1" ht="15">
      <c r="A172" s="298">
        <v>43314</v>
      </c>
      <c r="B172" s="277" t="s">
        <v>68</v>
      </c>
      <c r="C172" s="277">
        <v>8000</v>
      </c>
      <c r="D172" s="277" t="s">
        <v>13</v>
      </c>
      <c r="E172" s="299">
        <v>117.75</v>
      </c>
      <c r="F172" s="299">
        <v>116.55</v>
      </c>
      <c r="G172" s="318"/>
      <c r="H172" s="273">
        <f t="shared" si="288"/>
        <v>9600.0000000000218</v>
      </c>
      <c r="I172" s="274"/>
      <c r="J172" s="275">
        <f t="shared" si="289"/>
        <v>1.2000000000000026</v>
      </c>
      <c r="K172" s="276">
        <f t="shared" si="290"/>
        <v>9600.0000000000218</v>
      </c>
    </row>
    <row r="173" spans="1:11" s="301" customFormat="1" ht="15">
      <c r="A173" s="298">
        <v>43313</v>
      </c>
      <c r="B173" s="277" t="s">
        <v>152</v>
      </c>
      <c r="C173" s="277">
        <v>1200</v>
      </c>
      <c r="D173" s="277" t="s">
        <v>13</v>
      </c>
      <c r="E173" s="299">
        <v>1730.8</v>
      </c>
      <c r="F173" s="299">
        <v>1723</v>
      </c>
      <c r="G173" s="318"/>
      <c r="H173" s="273">
        <f t="shared" ref="H173:H174" si="291">(IF(D173="SHORT",E173-F173,IF(D173="LONG",F173-E173)))*C173</f>
        <v>9359.9999999999454</v>
      </c>
      <c r="I173" s="274"/>
      <c r="J173" s="275">
        <f t="shared" ref="J173:J174" si="292">(H173+I173)/C173</f>
        <v>7.7999999999999545</v>
      </c>
      <c r="K173" s="276">
        <f t="shared" ref="K173:K174" si="293">SUM(H173:I173)</f>
        <v>9359.9999999999454</v>
      </c>
    </row>
    <row r="174" spans="1:11" s="301" customFormat="1" ht="15">
      <c r="A174" s="298">
        <v>43313</v>
      </c>
      <c r="B174" s="277" t="s">
        <v>174</v>
      </c>
      <c r="C174" s="277">
        <v>800</v>
      </c>
      <c r="D174" s="277" t="s">
        <v>13</v>
      </c>
      <c r="E174" s="299">
        <v>1545.25</v>
      </c>
      <c r="F174" s="299">
        <v>1532.1</v>
      </c>
      <c r="G174" s="318"/>
      <c r="H174" s="273">
        <f t="shared" si="291"/>
        <v>10520.000000000073</v>
      </c>
      <c r="I174" s="274"/>
      <c r="J174" s="275">
        <f t="shared" si="292"/>
        <v>13.150000000000091</v>
      </c>
      <c r="K174" s="276">
        <f t="shared" si="293"/>
        <v>10520.000000000073</v>
      </c>
    </row>
    <row r="175" spans="1:11" s="261" customFormat="1" ht="15.75">
      <c r="A175" s="322"/>
      <c r="B175" s="319"/>
      <c r="C175" s="319"/>
      <c r="D175" s="319"/>
      <c r="E175" s="319"/>
      <c r="F175" s="319"/>
      <c r="G175" s="319"/>
      <c r="H175" s="320"/>
      <c r="I175" s="321"/>
      <c r="J175" s="319"/>
      <c r="K175" s="319"/>
    </row>
    <row r="176" spans="1:11" s="301" customFormat="1" ht="15">
      <c r="A176" s="298">
        <v>43312</v>
      </c>
      <c r="B176" s="277" t="s">
        <v>196</v>
      </c>
      <c r="C176" s="277">
        <v>3200</v>
      </c>
      <c r="D176" s="277" t="s">
        <v>15</v>
      </c>
      <c r="E176" s="299">
        <v>320.95</v>
      </c>
      <c r="F176" s="299">
        <v>324.14999999999998</v>
      </c>
      <c r="G176" s="318"/>
      <c r="H176" s="273">
        <f t="shared" ref="H176" si="294">(IF(D176="SHORT",E176-F176,IF(D176="LONG",F176-E176)))*C176</f>
        <v>10239.999999999964</v>
      </c>
      <c r="I176" s="274"/>
      <c r="J176" s="275">
        <f t="shared" ref="J176" si="295">(H176+I176)/C176</f>
        <v>3.1999999999999886</v>
      </c>
      <c r="K176" s="276">
        <f t="shared" ref="K176" si="296">SUM(H176:I176)</f>
        <v>10239.999999999964</v>
      </c>
    </row>
    <row r="177" spans="1:11" s="301" customFormat="1" ht="15">
      <c r="A177" s="298">
        <v>43311</v>
      </c>
      <c r="B177" s="277" t="s">
        <v>146</v>
      </c>
      <c r="C177" s="277">
        <v>4400</v>
      </c>
      <c r="D177" s="277" t="s">
        <v>13</v>
      </c>
      <c r="E177" s="299">
        <v>263.39999999999998</v>
      </c>
      <c r="F177" s="299">
        <v>262</v>
      </c>
      <c r="G177" s="318"/>
      <c r="H177" s="273">
        <f t="shared" ref="H177" si="297">(IF(D177="SHORT",E177-F177,IF(D177="LONG",F177-E177)))*C177</f>
        <v>6159.9999999999</v>
      </c>
      <c r="I177" s="274"/>
      <c r="J177" s="275">
        <f t="shared" ref="J177" si="298">(H177+I177)/C177</f>
        <v>1.3999999999999773</v>
      </c>
      <c r="K177" s="276">
        <f t="shared" ref="K177" si="299">SUM(H177:I177)</f>
        <v>6159.9999999999</v>
      </c>
    </row>
    <row r="178" spans="1:11" s="301" customFormat="1" ht="15">
      <c r="A178" s="298">
        <v>43311</v>
      </c>
      <c r="B178" s="277" t="s">
        <v>152</v>
      </c>
      <c r="C178" s="277">
        <v>1200</v>
      </c>
      <c r="D178" s="277" t="s">
        <v>15</v>
      </c>
      <c r="E178" s="299">
        <v>1681.9</v>
      </c>
      <c r="F178" s="299">
        <v>1693.95</v>
      </c>
      <c r="G178" s="318"/>
      <c r="H178" s="273">
        <f t="shared" ref="H178" si="300">(IF(D178="SHORT",E178-F178,IF(D178="LONG",F178-E178)))*C178</f>
        <v>14459.999999999945</v>
      </c>
      <c r="I178" s="274"/>
      <c r="J178" s="275">
        <f t="shared" ref="J178" si="301">(H178+I178)/C178</f>
        <v>12.049999999999955</v>
      </c>
      <c r="K178" s="276">
        <f t="shared" ref="K178" si="302">SUM(H178:I178)</f>
        <v>14459.999999999945</v>
      </c>
    </row>
    <row r="179" spans="1:11" s="301" customFormat="1" ht="15">
      <c r="A179" s="298">
        <v>43308</v>
      </c>
      <c r="B179" s="277" t="s">
        <v>202</v>
      </c>
      <c r="C179" s="277">
        <v>7000</v>
      </c>
      <c r="D179" s="277" t="s">
        <v>15</v>
      </c>
      <c r="E179" s="299">
        <v>217.1</v>
      </c>
      <c r="F179" s="299">
        <v>214.9</v>
      </c>
      <c r="G179" s="318"/>
      <c r="H179" s="273">
        <f t="shared" ref="H179" si="303">(IF(D179="SHORT",E179-F179,IF(D179="LONG",F179-E179)))*C179</f>
        <v>-15399.99999999992</v>
      </c>
      <c r="I179" s="274"/>
      <c r="J179" s="275">
        <f t="shared" ref="J179" si="304">(H179+I179)/C179</f>
        <v>-2.1999999999999886</v>
      </c>
      <c r="K179" s="276">
        <f t="shared" ref="K179" si="305">SUM(H179:I179)</f>
        <v>-15399.99999999992</v>
      </c>
    </row>
    <row r="180" spans="1:11" s="297" customFormat="1" ht="15">
      <c r="A180" s="294">
        <v>43308</v>
      </c>
      <c r="B180" s="295" t="s">
        <v>201</v>
      </c>
      <c r="C180" s="295">
        <v>1400</v>
      </c>
      <c r="D180" s="295" t="s">
        <v>15</v>
      </c>
      <c r="E180" s="296">
        <v>1100</v>
      </c>
      <c r="F180" s="296">
        <v>1111</v>
      </c>
      <c r="G180" s="280">
        <v>1124.9000000000001</v>
      </c>
      <c r="H180" s="281">
        <f t="shared" ref="H180" si="306">(IF(D180="SHORT",E180-F180,IF(D180="LONG",F180-E180)))*C180</f>
        <v>15400</v>
      </c>
      <c r="I180" s="282">
        <f t="shared" ref="I180" si="307">(IF(D180="SHORT",IF(G180="",0,E180-G180),IF(D180="LONG",IF(G180="",0,G180-F180))))*C180</f>
        <v>19460.000000000127</v>
      </c>
      <c r="J180" s="283">
        <f t="shared" ref="J180" si="308">(H180+I180)/C180</f>
        <v>24.900000000000095</v>
      </c>
      <c r="K180" s="284">
        <f t="shared" ref="K180" si="309">SUM(H180:I180)</f>
        <v>34860.000000000131</v>
      </c>
    </row>
    <row r="181" spans="1:11" s="301" customFormat="1" ht="15">
      <c r="A181" s="298">
        <v>43307</v>
      </c>
      <c r="B181" s="277" t="s">
        <v>127</v>
      </c>
      <c r="C181" s="277">
        <v>1000</v>
      </c>
      <c r="D181" s="277" t="s">
        <v>15</v>
      </c>
      <c r="E181" s="299">
        <v>1407.5</v>
      </c>
      <c r="F181" s="299">
        <v>1421.55</v>
      </c>
      <c r="G181" s="317"/>
      <c r="H181" s="273">
        <f t="shared" ref="H181:H182" si="310">(IF(D181="SHORT",E181-F181,IF(D181="LONG",F181-E181)))*C181</f>
        <v>14049.999999999955</v>
      </c>
      <c r="I181" s="274"/>
      <c r="J181" s="275">
        <f t="shared" ref="J181:J182" si="311">(H181+I181)/C181</f>
        <v>14.049999999999955</v>
      </c>
      <c r="K181" s="276">
        <f t="shared" ref="K181:K182" si="312">SUM(H181:I181)</f>
        <v>14049.999999999955</v>
      </c>
    </row>
    <row r="182" spans="1:11" s="301" customFormat="1" ht="15">
      <c r="A182" s="298">
        <v>43307</v>
      </c>
      <c r="B182" s="277" t="s">
        <v>65</v>
      </c>
      <c r="C182" s="277">
        <v>2000</v>
      </c>
      <c r="D182" s="277" t="s">
        <v>15</v>
      </c>
      <c r="E182" s="299">
        <v>1119.3499999999999</v>
      </c>
      <c r="F182" s="299">
        <v>1108.1500000000001</v>
      </c>
      <c r="G182" s="317"/>
      <c r="H182" s="273">
        <f t="shared" si="310"/>
        <v>-22399.999999999636</v>
      </c>
      <c r="I182" s="274"/>
      <c r="J182" s="275">
        <f t="shared" si="311"/>
        <v>-11.199999999999818</v>
      </c>
      <c r="K182" s="276">
        <f t="shared" si="312"/>
        <v>-22399.999999999636</v>
      </c>
    </row>
    <row r="183" spans="1:11" s="297" customFormat="1" ht="15">
      <c r="A183" s="294">
        <v>43306</v>
      </c>
      <c r="B183" s="295" t="s">
        <v>200</v>
      </c>
      <c r="C183" s="295">
        <v>2000</v>
      </c>
      <c r="D183" s="295" t="s">
        <v>15</v>
      </c>
      <c r="E183" s="296">
        <v>432.5</v>
      </c>
      <c r="F183" s="296">
        <v>436.8</v>
      </c>
      <c r="G183" s="280">
        <v>442.3</v>
      </c>
      <c r="H183" s="281">
        <f t="shared" ref="H183" si="313">(IF(D183="SHORT",E183-F183,IF(D183="LONG",F183-E183)))*C183</f>
        <v>8600.0000000000218</v>
      </c>
      <c r="I183" s="282">
        <f t="shared" ref="I183" si="314">(IF(D183="SHORT",IF(G183="",0,E183-G183),IF(D183="LONG",IF(G183="",0,G183-F183))))*C183</f>
        <v>11000</v>
      </c>
      <c r="J183" s="283">
        <f t="shared" ref="J183" si="315">(H183+I183)/C183</f>
        <v>9.8000000000000114</v>
      </c>
      <c r="K183" s="284">
        <f t="shared" ref="K183" si="316">SUM(H183:I183)</f>
        <v>19600.000000000022</v>
      </c>
    </row>
    <row r="184" spans="1:11" s="301" customFormat="1" ht="15">
      <c r="A184" s="298">
        <v>43305</v>
      </c>
      <c r="B184" s="277" t="s">
        <v>199</v>
      </c>
      <c r="C184" s="277">
        <v>1400</v>
      </c>
      <c r="D184" s="277" t="s">
        <v>15</v>
      </c>
      <c r="E184" s="299">
        <v>756.9</v>
      </c>
      <c r="F184" s="299">
        <v>763</v>
      </c>
      <c r="G184" s="317"/>
      <c r="H184" s="273">
        <f t="shared" ref="H184:H185" si="317">(IF(D184="SHORT",E184-F184,IF(D184="LONG",F184-E184)))*C184</f>
        <v>8540.0000000000327</v>
      </c>
      <c r="I184" s="274"/>
      <c r="J184" s="275">
        <f t="shared" ref="J184:J185" si="318">(H184+I184)/C184</f>
        <v>6.1000000000000236</v>
      </c>
      <c r="K184" s="276">
        <f t="shared" ref="K184:K185" si="319">SUM(H184:I184)</f>
        <v>8540.0000000000327</v>
      </c>
    </row>
    <row r="185" spans="1:11" s="297" customFormat="1" ht="15">
      <c r="A185" s="294">
        <v>43305</v>
      </c>
      <c r="B185" s="295" t="s">
        <v>156</v>
      </c>
      <c r="C185" s="295">
        <v>14000</v>
      </c>
      <c r="D185" s="295" t="s">
        <v>15</v>
      </c>
      <c r="E185" s="296">
        <v>53.15</v>
      </c>
      <c r="F185" s="296">
        <v>53.65</v>
      </c>
      <c r="G185" s="280">
        <v>54.35</v>
      </c>
      <c r="H185" s="281">
        <f t="shared" si="317"/>
        <v>7000</v>
      </c>
      <c r="I185" s="282">
        <f t="shared" ref="I185" si="320">(IF(D185="SHORT",IF(G185="",0,E185-G185),IF(D185="LONG",IF(G185="",0,G185-F185))))*C185</f>
        <v>9800.00000000004</v>
      </c>
      <c r="J185" s="283">
        <f t="shared" si="318"/>
        <v>1.2000000000000028</v>
      </c>
      <c r="K185" s="284">
        <f t="shared" si="319"/>
        <v>16800.00000000004</v>
      </c>
    </row>
    <row r="186" spans="1:11" s="301" customFormat="1" ht="15">
      <c r="A186" s="298">
        <v>43304</v>
      </c>
      <c r="B186" s="277" t="s">
        <v>171</v>
      </c>
      <c r="C186" s="277">
        <v>7500</v>
      </c>
      <c r="D186" s="277" t="s">
        <v>13</v>
      </c>
      <c r="E186" s="299">
        <v>157.4</v>
      </c>
      <c r="F186" s="299">
        <v>155.80000000000001</v>
      </c>
      <c r="G186" s="316"/>
      <c r="H186" s="273">
        <f t="shared" ref="H186:H187" si="321">(IF(D186="SHORT",E186-F186,IF(D186="LONG",F186-E186)))*C186</f>
        <v>11999.999999999958</v>
      </c>
      <c r="I186" s="274"/>
      <c r="J186" s="275">
        <f t="shared" ref="J186:J187" si="322">(H186+I186)/C186</f>
        <v>1.5999999999999943</v>
      </c>
      <c r="K186" s="276">
        <f t="shared" ref="K186:K187" si="323">SUM(H186:I186)</f>
        <v>11999.999999999958</v>
      </c>
    </row>
    <row r="187" spans="1:11" s="301" customFormat="1" ht="15">
      <c r="A187" s="298">
        <v>43304</v>
      </c>
      <c r="B187" s="277" t="s">
        <v>75</v>
      </c>
      <c r="C187" s="277">
        <v>4000</v>
      </c>
      <c r="D187" s="277" t="s">
        <v>15</v>
      </c>
      <c r="E187" s="299">
        <v>237.85</v>
      </c>
      <c r="F187" s="299">
        <v>235.45</v>
      </c>
      <c r="G187" s="316"/>
      <c r="H187" s="273">
        <f t="shared" si="321"/>
        <v>-9600.0000000000218</v>
      </c>
      <c r="I187" s="274"/>
      <c r="J187" s="275">
        <f t="shared" si="322"/>
        <v>-2.4000000000000052</v>
      </c>
      <c r="K187" s="276">
        <f t="shared" si="323"/>
        <v>-9600.0000000000218</v>
      </c>
    </row>
    <row r="188" spans="1:11" s="297" customFormat="1" ht="15">
      <c r="A188" s="294">
        <v>43301</v>
      </c>
      <c r="B188" s="295" t="s">
        <v>142</v>
      </c>
      <c r="C188" s="295">
        <v>3000</v>
      </c>
      <c r="D188" s="295" t="s">
        <v>15</v>
      </c>
      <c r="E188" s="296">
        <v>487.25</v>
      </c>
      <c r="F188" s="296">
        <v>492.1</v>
      </c>
      <c r="G188" s="280">
        <v>498.3</v>
      </c>
      <c r="H188" s="281">
        <f t="shared" ref="H188:H189" si="324">(IF(D188="SHORT",E188-F188,IF(D188="LONG",F188-E188)))*C188</f>
        <v>14550.000000000069</v>
      </c>
      <c r="I188" s="282">
        <f t="shared" ref="I188" si="325">(IF(D188="SHORT",IF(G188="",0,E188-G188),IF(D188="LONG",IF(G188="",0,G188-F188))))*C188</f>
        <v>18599.999999999967</v>
      </c>
      <c r="J188" s="283">
        <f t="shared" ref="J188:J189" si="326">(H188+I188)/C188</f>
        <v>11.050000000000011</v>
      </c>
      <c r="K188" s="284">
        <f t="shared" ref="K188:K189" si="327">SUM(H188:I188)</f>
        <v>33150.000000000036</v>
      </c>
    </row>
    <row r="189" spans="1:11" s="301" customFormat="1" ht="15">
      <c r="A189" s="298">
        <v>43300</v>
      </c>
      <c r="B189" s="277" t="s">
        <v>158</v>
      </c>
      <c r="C189" s="277">
        <v>5334</v>
      </c>
      <c r="D189" s="277" t="s">
        <v>15</v>
      </c>
      <c r="E189" s="299">
        <v>360.6</v>
      </c>
      <c r="F189" s="299">
        <v>362.5</v>
      </c>
      <c r="G189" s="316"/>
      <c r="H189" s="273">
        <f t="shared" si="324"/>
        <v>10134.599999999878</v>
      </c>
      <c r="I189" s="274"/>
      <c r="J189" s="275">
        <f t="shared" si="326"/>
        <v>1.8999999999999773</v>
      </c>
      <c r="K189" s="276">
        <f t="shared" si="327"/>
        <v>10134.599999999878</v>
      </c>
    </row>
    <row r="190" spans="1:11" s="297" customFormat="1" ht="15">
      <c r="A190" s="294">
        <v>43300</v>
      </c>
      <c r="B190" s="295" t="s">
        <v>191</v>
      </c>
      <c r="C190" s="295">
        <v>2400</v>
      </c>
      <c r="D190" s="295" t="s">
        <v>13</v>
      </c>
      <c r="E190" s="296">
        <v>976.8</v>
      </c>
      <c r="F190" s="296">
        <v>967.05</v>
      </c>
      <c r="G190" s="280">
        <v>950</v>
      </c>
      <c r="H190" s="281">
        <f t="shared" ref="H190" si="328">(IF(D190="SHORT",E190-F190,IF(D190="LONG",F190-E190)))*C190</f>
        <v>23400</v>
      </c>
      <c r="I190" s="282">
        <f t="shared" ref="I190" si="329">(IF(D190="SHORT",IF(G190="",0,E190-G190),IF(D190="LONG",IF(G190="",0,G190-F190))))*C190</f>
        <v>64319.999999999891</v>
      </c>
      <c r="J190" s="283">
        <f t="shared" ref="J190" si="330">(H190+I190)/C190</f>
        <v>36.549999999999955</v>
      </c>
      <c r="K190" s="284">
        <f t="shared" ref="K190" si="331">SUM(H190:I190)</f>
        <v>87719.999999999884</v>
      </c>
    </row>
    <row r="191" spans="1:11" s="297" customFormat="1" ht="15">
      <c r="A191" s="294">
        <v>43299</v>
      </c>
      <c r="B191" s="295" t="s">
        <v>198</v>
      </c>
      <c r="C191" s="295">
        <v>6000</v>
      </c>
      <c r="D191" s="295" t="s">
        <v>13</v>
      </c>
      <c r="E191" s="296">
        <v>190.5</v>
      </c>
      <c r="F191" s="296">
        <v>188.55</v>
      </c>
      <c r="G191" s="280">
        <v>186.2</v>
      </c>
      <c r="H191" s="281">
        <f t="shared" ref="H191:H192" si="332">(IF(D191="SHORT",E191-F191,IF(D191="LONG",F191-E191)))*C191</f>
        <v>11699.999999999931</v>
      </c>
      <c r="I191" s="282">
        <f t="shared" ref="I191" si="333">(IF(D191="SHORT",IF(G191="",0,E191-G191),IF(D191="LONG",IF(G191="",0,G191-F191))))*C191</f>
        <v>25800.000000000069</v>
      </c>
      <c r="J191" s="283">
        <f t="shared" ref="J191:J192" si="334">(H191+I191)/C191</f>
        <v>6.25</v>
      </c>
      <c r="K191" s="284">
        <f t="shared" ref="K191:K192" si="335">SUM(H191:I191)</f>
        <v>37500</v>
      </c>
    </row>
    <row r="192" spans="1:11" s="301" customFormat="1" ht="15">
      <c r="A192" s="298">
        <v>43299</v>
      </c>
      <c r="B192" s="277" t="s">
        <v>142</v>
      </c>
      <c r="C192" s="277">
        <v>3000</v>
      </c>
      <c r="D192" s="277" t="s">
        <v>13</v>
      </c>
      <c r="E192" s="299">
        <v>500.25</v>
      </c>
      <c r="F192" s="299">
        <v>495.25</v>
      </c>
      <c r="G192" s="316"/>
      <c r="H192" s="273">
        <f t="shared" si="332"/>
        <v>15000</v>
      </c>
      <c r="I192" s="274"/>
      <c r="J192" s="275">
        <f t="shared" si="334"/>
        <v>5</v>
      </c>
      <c r="K192" s="276">
        <f t="shared" si="335"/>
        <v>15000</v>
      </c>
    </row>
    <row r="193" spans="1:11" s="301" customFormat="1" ht="15">
      <c r="A193" s="298">
        <v>43298</v>
      </c>
      <c r="B193" s="277" t="s">
        <v>164</v>
      </c>
      <c r="C193" s="277">
        <v>1000</v>
      </c>
      <c r="D193" s="277" t="s">
        <v>15</v>
      </c>
      <c r="E193" s="299">
        <v>2475</v>
      </c>
      <c r="F193" s="299">
        <v>2499.75</v>
      </c>
      <c r="G193" s="315"/>
      <c r="H193" s="273">
        <f t="shared" ref="H193:H194" si="336">(IF(D193="SHORT",E193-F193,IF(D193="LONG",F193-E193)))*C193</f>
        <v>24750</v>
      </c>
      <c r="I193" s="274"/>
      <c r="J193" s="275">
        <f t="shared" ref="J193:J194" si="337">(H193+I193)/C193</f>
        <v>24.75</v>
      </c>
      <c r="K193" s="276">
        <f t="shared" ref="K193:K194" si="338">SUM(H193:I193)</f>
        <v>24750</v>
      </c>
    </row>
    <row r="194" spans="1:11" s="301" customFormat="1" ht="15">
      <c r="A194" s="298">
        <v>43298</v>
      </c>
      <c r="B194" s="277" t="s">
        <v>40</v>
      </c>
      <c r="C194" s="277">
        <v>1000</v>
      </c>
      <c r="D194" s="277" t="s">
        <v>15</v>
      </c>
      <c r="E194" s="299">
        <v>797.6</v>
      </c>
      <c r="F194" s="299">
        <v>789.45</v>
      </c>
      <c r="G194" s="315"/>
      <c r="H194" s="273">
        <f t="shared" si="336"/>
        <v>-8149.9999999999773</v>
      </c>
      <c r="I194" s="274"/>
      <c r="J194" s="275">
        <f t="shared" si="337"/>
        <v>-8.1499999999999773</v>
      </c>
      <c r="K194" s="276">
        <f t="shared" si="338"/>
        <v>-8149.9999999999773</v>
      </c>
    </row>
    <row r="195" spans="1:11" s="301" customFormat="1" ht="15">
      <c r="A195" s="298">
        <v>43297</v>
      </c>
      <c r="B195" s="277" t="s">
        <v>185</v>
      </c>
      <c r="C195" s="277">
        <v>2000</v>
      </c>
      <c r="D195" s="277" t="s">
        <v>13</v>
      </c>
      <c r="E195" s="299">
        <v>564</v>
      </c>
      <c r="F195" s="299">
        <v>558.4</v>
      </c>
      <c r="G195" s="315"/>
      <c r="H195" s="273">
        <f t="shared" ref="H195" si="339">(IF(D195="SHORT",E195-F195,IF(D195="LONG",F195-E195)))*C195</f>
        <v>11200.000000000045</v>
      </c>
      <c r="I195" s="274"/>
      <c r="J195" s="275">
        <f t="shared" ref="J195" si="340">(H195+I195)/C195</f>
        <v>5.6000000000000227</v>
      </c>
      <c r="K195" s="276">
        <f t="shared" ref="K195" si="341">SUM(H195:I195)</f>
        <v>11200.000000000045</v>
      </c>
    </row>
    <row r="196" spans="1:11" s="301" customFormat="1" ht="15">
      <c r="A196" s="298">
        <v>43292</v>
      </c>
      <c r="B196" s="277" t="s">
        <v>171</v>
      </c>
      <c r="C196" s="277">
        <v>7500</v>
      </c>
      <c r="D196" s="277" t="s">
        <v>13</v>
      </c>
      <c r="E196" s="299">
        <v>158</v>
      </c>
      <c r="F196" s="299">
        <v>156.4</v>
      </c>
      <c r="G196" s="315"/>
      <c r="H196" s="273">
        <f t="shared" ref="H196" si="342">(IF(D196="SHORT",E196-F196,IF(D196="LONG",F196-E196)))*C196</f>
        <v>11999.999999999958</v>
      </c>
      <c r="I196" s="274"/>
      <c r="J196" s="275">
        <f t="shared" ref="J196" si="343">(H196+I196)/C196</f>
        <v>1.5999999999999943</v>
      </c>
      <c r="K196" s="276">
        <f t="shared" ref="K196" si="344">SUM(H196:I196)</f>
        <v>11999.999999999958</v>
      </c>
    </row>
    <row r="197" spans="1:11" s="301" customFormat="1" ht="15">
      <c r="A197" s="298">
        <v>43291</v>
      </c>
      <c r="B197" s="277" t="s">
        <v>142</v>
      </c>
      <c r="C197" s="277">
        <v>3000</v>
      </c>
      <c r="D197" s="277" t="s">
        <v>15</v>
      </c>
      <c r="E197" s="299">
        <v>486.15</v>
      </c>
      <c r="F197" s="299">
        <v>491</v>
      </c>
      <c r="G197" s="315"/>
      <c r="H197" s="273">
        <f t="shared" ref="H197:H198" si="345">(IF(D197="SHORT",E197-F197,IF(D197="LONG",F197-E197)))*C197</f>
        <v>14550.000000000069</v>
      </c>
      <c r="I197" s="274"/>
      <c r="J197" s="275">
        <f t="shared" ref="J197:J198" si="346">(H197+I197)/C197</f>
        <v>4.8500000000000227</v>
      </c>
      <c r="K197" s="276">
        <f t="shared" ref="K197:K198" si="347">SUM(H197:I197)</f>
        <v>14550.000000000069</v>
      </c>
    </row>
    <row r="198" spans="1:11" s="301" customFormat="1" ht="15">
      <c r="A198" s="298">
        <v>43291</v>
      </c>
      <c r="B198" s="277" t="s">
        <v>197</v>
      </c>
      <c r="C198" s="277">
        <v>2500</v>
      </c>
      <c r="D198" s="277" t="s">
        <v>15</v>
      </c>
      <c r="E198" s="299">
        <v>671.2</v>
      </c>
      <c r="F198" s="299">
        <v>677.9</v>
      </c>
      <c r="G198" s="315"/>
      <c r="H198" s="273">
        <f t="shared" si="345"/>
        <v>16749.999999999829</v>
      </c>
      <c r="I198" s="274"/>
      <c r="J198" s="275">
        <f t="shared" si="346"/>
        <v>6.6999999999999318</v>
      </c>
      <c r="K198" s="276">
        <f t="shared" si="347"/>
        <v>16749.999999999829</v>
      </c>
    </row>
    <row r="199" spans="1:11" s="301" customFormat="1" ht="15">
      <c r="A199" s="298">
        <v>43290</v>
      </c>
      <c r="B199" s="277" t="s">
        <v>196</v>
      </c>
      <c r="C199" s="277">
        <v>3200</v>
      </c>
      <c r="D199" s="277" t="s">
        <v>15</v>
      </c>
      <c r="E199" s="299">
        <v>303</v>
      </c>
      <c r="F199" s="299">
        <v>306</v>
      </c>
      <c r="G199" s="315"/>
      <c r="H199" s="273">
        <f t="shared" ref="H199" si="348">(IF(D199="SHORT",E199-F199,IF(D199="LONG",F199-E199)))*C199</f>
        <v>9600</v>
      </c>
      <c r="I199" s="274"/>
      <c r="J199" s="275">
        <f t="shared" ref="J199" si="349">(H199+I199)/C199</f>
        <v>3</v>
      </c>
      <c r="K199" s="276">
        <f t="shared" ref="K199" si="350">SUM(H199:I199)</f>
        <v>9600</v>
      </c>
    </row>
    <row r="200" spans="1:11" s="301" customFormat="1" ht="15">
      <c r="A200" s="298">
        <v>43290</v>
      </c>
      <c r="B200" s="277" t="s">
        <v>139</v>
      </c>
      <c r="C200" s="277">
        <v>8000</v>
      </c>
      <c r="D200" s="277" t="s">
        <v>15</v>
      </c>
      <c r="E200" s="299">
        <v>111.75</v>
      </c>
      <c r="F200" s="299">
        <v>112.85</v>
      </c>
      <c r="G200" s="315"/>
      <c r="H200" s="273">
        <f t="shared" ref="H200" si="351">(IF(D200="SHORT",E200-F200,IF(D200="LONG",F200-E200)))*C200</f>
        <v>8799.9999999999545</v>
      </c>
      <c r="I200" s="274"/>
      <c r="J200" s="275">
        <f t="shared" ref="J200" si="352">(H200+I200)/C200</f>
        <v>1.0999999999999943</v>
      </c>
      <c r="K200" s="276">
        <f t="shared" ref="K200" si="353">SUM(H200:I200)</f>
        <v>8799.9999999999545</v>
      </c>
    </row>
    <row r="201" spans="1:11" s="301" customFormat="1" ht="15">
      <c r="A201" s="298">
        <v>43287</v>
      </c>
      <c r="B201" s="277" t="s">
        <v>128</v>
      </c>
      <c r="C201" s="277">
        <v>4000</v>
      </c>
      <c r="D201" s="277" t="s">
        <v>15</v>
      </c>
      <c r="E201" s="299">
        <v>395.25</v>
      </c>
      <c r="F201" s="299">
        <v>399.2</v>
      </c>
      <c r="G201" s="315"/>
      <c r="H201" s="273">
        <f t="shared" ref="H201:H202" si="354">(IF(D201="SHORT",E201-F201,IF(D201="LONG",F201-E201)))*C201</f>
        <v>15799.999999999955</v>
      </c>
      <c r="I201" s="274"/>
      <c r="J201" s="275">
        <f t="shared" ref="J201:J202" si="355">(H201+I201)/C201</f>
        <v>3.9499999999999886</v>
      </c>
      <c r="K201" s="276">
        <f t="shared" ref="K201:K202" si="356">SUM(H201:I201)</f>
        <v>15799.999999999955</v>
      </c>
    </row>
    <row r="202" spans="1:11" s="297" customFormat="1" ht="15">
      <c r="A202" s="294">
        <v>43287</v>
      </c>
      <c r="B202" s="295" t="s">
        <v>195</v>
      </c>
      <c r="C202" s="295">
        <v>12000</v>
      </c>
      <c r="D202" s="295" t="s">
        <v>15</v>
      </c>
      <c r="E202" s="296">
        <v>74</v>
      </c>
      <c r="F202" s="296">
        <v>74.75</v>
      </c>
      <c r="G202" s="280">
        <v>75.7</v>
      </c>
      <c r="H202" s="281">
        <f t="shared" si="354"/>
        <v>9000</v>
      </c>
      <c r="I202" s="282">
        <f t="shared" ref="I202" si="357">(IF(D202="SHORT",IF(G202="",0,E202-G202),IF(D202="LONG",IF(G202="",0,G202-F202))))*C202</f>
        <v>11400.000000000035</v>
      </c>
      <c r="J202" s="283">
        <f t="shared" si="355"/>
        <v>1.7000000000000031</v>
      </c>
      <c r="K202" s="284">
        <f t="shared" si="356"/>
        <v>20400.000000000036</v>
      </c>
    </row>
    <row r="203" spans="1:11" s="301" customFormat="1" ht="15">
      <c r="A203" s="298">
        <v>43286</v>
      </c>
      <c r="B203" s="277" t="s">
        <v>152</v>
      </c>
      <c r="C203" s="277">
        <v>1200</v>
      </c>
      <c r="D203" s="277" t="s">
        <v>15</v>
      </c>
      <c r="E203" s="299">
        <v>1683</v>
      </c>
      <c r="F203" s="299">
        <v>1691.8</v>
      </c>
      <c r="G203" s="314"/>
      <c r="H203" s="273">
        <f t="shared" ref="H203:H204" si="358">(IF(D203="SHORT",E203-F203,IF(D203="LONG",F203-E203)))*C203</f>
        <v>10559.999999999945</v>
      </c>
      <c r="I203" s="274"/>
      <c r="J203" s="275">
        <f t="shared" ref="J203:J204" si="359">(H203+I203)/C203</f>
        <v>8.7999999999999545</v>
      </c>
      <c r="K203" s="276">
        <f t="shared" ref="K203:K204" si="360">SUM(H203:I203)</f>
        <v>10559.999999999945</v>
      </c>
    </row>
    <row r="204" spans="1:11" s="301" customFormat="1" ht="15">
      <c r="A204" s="298">
        <v>43286</v>
      </c>
      <c r="B204" s="277" t="s">
        <v>194</v>
      </c>
      <c r="C204" s="277">
        <v>1600</v>
      </c>
      <c r="D204" s="277" t="s">
        <v>15</v>
      </c>
      <c r="E204" s="299">
        <v>1152</v>
      </c>
      <c r="F204" s="299">
        <v>1160</v>
      </c>
      <c r="G204" s="314"/>
      <c r="H204" s="273">
        <f t="shared" si="358"/>
        <v>12800</v>
      </c>
      <c r="I204" s="274"/>
      <c r="J204" s="275">
        <f t="shared" si="359"/>
        <v>8</v>
      </c>
      <c r="K204" s="276">
        <f t="shared" si="360"/>
        <v>12800</v>
      </c>
    </row>
    <row r="205" spans="1:11" s="301" customFormat="1" ht="15">
      <c r="A205" s="298">
        <v>43285</v>
      </c>
      <c r="B205" s="277" t="s">
        <v>157</v>
      </c>
      <c r="C205" s="277">
        <v>5200</v>
      </c>
      <c r="D205" s="277" t="s">
        <v>15</v>
      </c>
      <c r="E205" s="299">
        <v>341.15</v>
      </c>
      <c r="F205" s="299">
        <v>344.5</v>
      </c>
      <c r="G205" s="314"/>
      <c r="H205" s="273">
        <f t="shared" ref="H205:H206" si="361">(IF(D205="SHORT",E205-F205,IF(D205="LONG",F205-E205)))*C205</f>
        <v>17420.000000000116</v>
      </c>
      <c r="I205" s="274"/>
      <c r="J205" s="275">
        <f t="shared" ref="J205:J206" si="362">(H205+I205)/C205</f>
        <v>3.3500000000000223</v>
      </c>
      <c r="K205" s="276">
        <f t="shared" ref="K205:K206" si="363">SUM(H205:I205)</f>
        <v>17420.000000000116</v>
      </c>
    </row>
    <row r="206" spans="1:11" s="301" customFormat="1" ht="15">
      <c r="A206" s="298">
        <v>43285</v>
      </c>
      <c r="B206" s="277" t="s">
        <v>171</v>
      </c>
      <c r="C206" s="277">
        <v>7500</v>
      </c>
      <c r="D206" s="277" t="s">
        <v>15</v>
      </c>
      <c r="E206" s="299">
        <v>156.75</v>
      </c>
      <c r="F206" s="299">
        <v>157</v>
      </c>
      <c r="G206" s="314"/>
      <c r="H206" s="273">
        <f t="shared" si="361"/>
        <v>1875</v>
      </c>
      <c r="I206" s="274"/>
      <c r="J206" s="275">
        <f t="shared" si="362"/>
        <v>0.25</v>
      </c>
      <c r="K206" s="276">
        <f t="shared" si="363"/>
        <v>1875</v>
      </c>
    </row>
    <row r="207" spans="1:11" s="301" customFormat="1" ht="15">
      <c r="A207" s="298">
        <v>43284</v>
      </c>
      <c r="B207" s="277" t="s">
        <v>193</v>
      </c>
      <c r="C207" s="277">
        <v>1600</v>
      </c>
      <c r="D207" s="277" t="s">
        <v>15</v>
      </c>
      <c r="E207" s="299">
        <v>517.20000000000005</v>
      </c>
      <c r="F207" s="299">
        <v>522.35</v>
      </c>
      <c r="G207" s="314"/>
      <c r="H207" s="273">
        <f t="shared" ref="H207:H208" si="364">(IF(D207="SHORT",E207-F207,IF(D207="LONG",F207-E207)))*C207</f>
        <v>8239.9999999999636</v>
      </c>
      <c r="I207" s="274"/>
      <c r="J207" s="275">
        <f t="shared" ref="J207:J208" si="365">(H207+I207)/C207</f>
        <v>5.1499999999999773</v>
      </c>
      <c r="K207" s="276">
        <f t="shared" ref="K207:K208" si="366">SUM(H207:I207)</f>
        <v>8239.9999999999636</v>
      </c>
    </row>
    <row r="208" spans="1:11" s="301" customFormat="1" ht="15">
      <c r="A208" s="298">
        <v>43284</v>
      </c>
      <c r="B208" s="277" t="s">
        <v>183</v>
      </c>
      <c r="C208" s="277">
        <v>2200</v>
      </c>
      <c r="D208" s="277" t="s">
        <v>15</v>
      </c>
      <c r="E208" s="299">
        <v>863.15</v>
      </c>
      <c r="F208" s="299">
        <v>871.75</v>
      </c>
      <c r="G208" s="314"/>
      <c r="H208" s="273">
        <f t="shared" si="364"/>
        <v>18920.000000000051</v>
      </c>
      <c r="I208" s="274"/>
      <c r="J208" s="275">
        <f t="shared" si="365"/>
        <v>8.6000000000000227</v>
      </c>
      <c r="K208" s="276">
        <f t="shared" si="366"/>
        <v>18920.000000000051</v>
      </c>
    </row>
    <row r="209" spans="1:11" s="301" customFormat="1" ht="15">
      <c r="A209" s="298">
        <v>43283</v>
      </c>
      <c r="B209" s="277" t="s">
        <v>63</v>
      </c>
      <c r="C209" s="277">
        <v>14000</v>
      </c>
      <c r="D209" s="277" t="s">
        <v>13</v>
      </c>
      <c r="E209" s="299">
        <v>56.15</v>
      </c>
      <c r="F209" s="299">
        <v>56.75</v>
      </c>
      <c r="G209" s="314"/>
      <c r="H209" s="273">
        <f t="shared" ref="H209:H210" si="367">(IF(D209="SHORT",E209-F209,IF(D209="LONG",F209-E209)))*C209</f>
        <v>-8400.00000000002</v>
      </c>
      <c r="I209" s="274"/>
      <c r="J209" s="275">
        <f t="shared" ref="J209:J210" si="368">(H209+I209)/C209</f>
        <v>-0.60000000000000142</v>
      </c>
      <c r="K209" s="276">
        <f t="shared" ref="K209:K210" si="369">SUM(H209:I209)</f>
        <v>-8400.00000000002</v>
      </c>
    </row>
    <row r="210" spans="1:11" s="301" customFormat="1" ht="15">
      <c r="A210" s="298">
        <v>43283</v>
      </c>
      <c r="B210" s="277" t="s">
        <v>192</v>
      </c>
      <c r="C210" s="277">
        <v>2000</v>
      </c>
      <c r="D210" s="277" t="s">
        <v>13</v>
      </c>
      <c r="E210" s="299">
        <v>890.5</v>
      </c>
      <c r="F210" s="299">
        <v>881.6</v>
      </c>
      <c r="G210" s="314"/>
      <c r="H210" s="273">
        <f t="shared" si="367"/>
        <v>17799.999999999956</v>
      </c>
      <c r="I210" s="274"/>
      <c r="J210" s="275">
        <f t="shared" si="368"/>
        <v>8.899999999999979</v>
      </c>
      <c r="K210" s="276">
        <f t="shared" si="369"/>
        <v>17799.999999999956</v>
      </c>
    </row>
    <row r="211" spans="1:11" s="261" customFormat="1" ht="15.75">
      <c r="A211" s="313"/>
      <c r="B211" s="310"/>
      <c r="C211" s="310"/>
      <c r="D211" s="310"/>
      <c r="E211" s="310"/>
      <c r="F211" s="310"/>
      <c r="G211" s="310"/>
      <c r="H211" s="311"/>
      <c r="I211" s="312"/>
      <c r="J211" s="310"/>
      <c r="K211" s="310"/>
    </row>
    <row r="212" spans="1:11" s="297" customFormat="1" ht="15">
      <c r="A212" s="294">
        <v>43280</v>
      </c>
      <c r="B212" s="295" t="s">
        <v>54</v>
      </c>
      <c r="C212" s="295">
        <v>16000</v>
      </c>
      <c r="D212" s="295" t="s">
        <v>15</v>
      </c>
      <c r="E212" s="296">
        <v>74.849999999999994</v>
      </c>
      <c r="F212" s="296">
        <v>75.599999999999994</v>
      </c>
      <c r="G212" s="280">
        <v>76.55</v>
      </c>
      <c r="H212" s="281">
        <f t="shared" ref="H212:H213" si="370">(IF(D212="SHORT",E212-F212,IF(D212="LONG",F212-E212)))*C212</f>
        <v>12000</v>
      </c>
      <c r="I212" s="282">
        <f t="shared" ref="I212" si="371">(IF(D212="SHORT",IF(G212="",0,E212-G212),IF(D212="LONG",IF(G212="",0,G212-F212))))*C212</f>
        <v>15200.000000000045</v>
      </c>
      <c r="J212" s="283">
        <f t="shared" ref="J212:J213" si="372">(H212+I212)/C212</f>
        <v>1.7000000000000026</v>
      </c>
      <c r="K212" s="284">
        <f t="shared" ref="K212:K213" si="373">SUM(H212:I212)</f>
        <v>27200.000000000044</v>
      </c>
    </row>
    <row r="213" spans="1:11" s="301" customFormat="1" ht="15">
      <c r="A213" s="298">
        <v>43280</v>
      </c>
      <c r="B213" s="277" t="s">
        <v>49</v>
      </c>
      <c r="C213" s="277">
        <v>8000</v>
      </c>
      <c r="D213" s="277" t="s">
        <v>15</v>
      </c>
      <c r="E213" s="299">
        <v>75.900000000000006</v>
      </c>
      <c r="F213" s="299">
        <v>76.650000000000006</v>
      </c>
      <c r="G213" s="314"/>
      <c r="H213" s="273">
        <f t="shared" si="370"/>
        <v>6000</v>
      </c>
      <c r="I213" s="274"/>
      <c r="J213" s="275">
        <f t="shared" si="372"/>
        <v>0.75</v>
      </c>
      <c r="K213" s="276">
        <f t="shared" si="373"/>
        <v>6000</v>
      </c>
    </row>
    <row r="214" spans="1:11" s="301" customFormat="1" ht="15">
      <c r="A214" s="298">
        <v>43279</v>
      </c>
      <c r="B214" s="277" t="s">
        <v>166</v>
      </c>
      <c r="C214" s="277">
        <v>3000</v>
      </c>
      <c r="D214" s="277" t="s">
        <v>13</v>
      </c>
      <c r="E214" s="299">
        <v>134.55000000000001</v>
      </c>
      <c r="F214" s="299">
        <v>135.9</v>
      </c>
      <c r="G214" s="309"/>
      <c r="H214" s="273">
        <f t="shared" ref="H214:H215" si="374">(IF(D214="SHORT",E214-F214,IF(D214="LONG",F214-E214)))*C214</f>
        <v>-4049.9999999999827</v>
      </c>
      <c r="I214" s="274"/>
      <c r="J214" s="275">
        <f t="shared" ref="J214:J215" si="375">(H214+I214)/C214</f>
        <v>-1.3499999999999943</v>
      </c>
      <c r="K214" s="276">
        <f t="shared" ref="K214:K215" si="376">SUM(H214:I214)</f>
        <v>-4049.9999999999827</v>
      </c>
    </row>
    <row r="215" spans="1:11" s="297" customFormat="1" ht="15">
      <c r="A215" s="294">
        <v>43279</v>
      </c>
      <c r="B215" s="295" t="s">
        <v>190</v>
      </c>
      <c r="C215" s="295">
        <v>2400</v>
      </c>
      <c r="D215" s="295" t="s">
        <v>13</v>
      </c>
      <c r="E215" s="296">
        <v>691.1</v>
      </c>
      <c r="F215" s="296">
        <v>684.2</v>
      </c>
      <c r="G215" s="280">
        <v>675.6</v>
      </c>
      <c r="H215" s="281">
        <f t="shared" si="374"/>
        <v>16559.999999999945</v>
      </c>
      <c r="I215" s="282">
        <f t="shared" ref="I215" si="377">(IF(D215="SHORT",IF(G215="",0,E215-G215),IF(D215="LONG",IF(G215="",0,G215-F215))))*C215</f>
        <v>37200</v>
      </c>
      <c r="J215" s="283">
        <f t="shared" si="375"/>
        <v>22.399999999999977</v>
      </c>
      <c r="K215" s="284">
        <f t="shared" si="376"/>
        <v>53759.999999999942</v>
      </c>
    </row>
    <row r="216" spans="1:11" s="301" customFormat="1" ht="15">
      <c r="A216" s="298">
        <v>43278</v>
      </c>
      <c r="B216" s="277" t="s">
        <v>191</v>
      </c>
      <c r="C216" s="277">
        <v>2400</v>
      </c>
      <c r="D216" s="277" t="s">
        <v>13</v>
      </c>
      <c r="E216" s="299">
        <v>964.3</v>
      </c>
      <c r="F216" s="299">
        <v>954.65</v>
      </c>
      <c r="G216" s="308"/>
      <c r="H216" s="273">
        <f t="shared" ref="H216:H217" si="378">(IF(D216="SHORT",E216-F216,IF(D216="LONG",F216-E216)))*C216</f>
        <v>23159.999999999945</v>
      </c>
      <c r="I216" s="274"/>
      <c r="J216" s="275">
        <f t="shared" ref="J216:J217" si="379">(H216+I216)/C216</f>
        <v>9.6499999999999773</v>
      </c>
      <c r="K216" s="276">
        <f t="shared" ref="K216:K217" si="380">SUM(H216:I216)</f>
        <v>23159.999999999945</v>
      </c>
    </row>
    <row r="217" spans="1:11" s="297" customFormat="1" ht="15">
      <c r="A217" s="294">
        <v>43278</v>
      </c>
      <c r="B217" s="295" t="s">
        <v>82</v>
      </c>
      <c r="C217" s="295">
        <v>24000</v>
      </c>
      <c r="D217" s="295" t="s">
        <v>13</v>
      </c>
      <c r="E217" s="296">
        <v>81.55</v>
      </c>
      <c r="F217" s="296">
        <v>80.7</v>
      </c>
      <c r="G217" s="280">
        <v>79.7</v>
      </c>
      <c r="H217" s="281">
        <f t="shared" si="378"/>
        <v>20399.999999999862</v>
      </c>
      <c r="I217" s="282">
        <f t="shared" ref="I217" si="381">(IF(D217="SHORT",IF(G217="",0,E217-G217),IF(D217="LONG",IF(G217="",0,G217-F217))))*C217</f>
        <v>44399.999999999862</v>
      </c>
      <c r="J217" s="283">
        <f t="shared" si="379"/>
        <v>2.6999999999999886</v>
      </c>
      <c r="K217" s="284">
        <f t="shared" si="380"/>
        <v>64799.999999999724</v>
      </c>
    </row>
    <row r="218" spans="1:11" s="301" customFormat="1" ht="15">
      <c r="A218" s="298">
        <v>43277</v>
      </c>
      <c r="B218" s="277" t="s">
        <v>186</v>
      </c>
      <c r="C218" s="277">
        <v>9000</v>
      </c>
      <c r="D218" s="277" t="s">
        <v>15</v>
      </c>
      <c r="E218" s="299">
        <v>112.2</v>
      </c>
      <c r="F218" s="299">
        <v>111.15</v>
      </c>
      <c r="G218" s="307"/>
      <c r="H218" s="273">
        <f t="shared" ref="H218" si="382">(IF(D218="SHORT",E218-F218,IF(D218="LONG",F218-E218)))*C218</f>
        <v>-9449.9999999999745</v>
      </c>
      <c r="I218" s="274"/>
      <c r="J218" s="275">
        <f t="shared" ref="J218" si="383">(H218+I218)/C218</f>
        <v>-1.0499999999999972</v>
      </c>
      <c r="K218" s="276">
        <f t="shared" ref="K218" si="384">SUM(H218:I218)</f>
        <v>-9449.9999999999745</v>
      </c>
    </row>
    <row r="219" spans="1:11" s="301" customFormat="1" ht="15">
      <c r="A219" s="298">
        <v>43276</v>
      </c>
      <c r="B219" s="277" t="s">
        <v>190</v>
      </c>
      <c r="C219" s="277">
        <v>2400</v>
      </c>
      <c r="D219" s="277" t="s">
        <v>13</v>
      </c>
      <c r="E219" s="299">
        <v>693.55</v>
      </c>
      <c r="F219" s="299">
        <v>686.6</v>
      </c>
      <c r="G219" s="307"/>
      <c r="H219" s="273">
        <f t="shared" ref="H219" si="385">(IF(D219="SHORT",E219-F219,IF(D219="LONG",F219-E219)))*C219</f>
        <v>16679.999999999836</v>
      </c>
      <c r="I219" s="274"/>
      <c r="J219" s="275">
        <f t="shared" ref="J219" si="386">(H219+I219)/C219</f>
        <v>6.9499999999999318</v>
      </c>
      <c r="K219" s="276">
        <f t="shared" ref="K219" si="387">SUM(H219:I219)</f>
        <v>16679.999999999836</v>
      </c>
    </row>
    <row r="220" spans="1:11" s="297" customFormat="1" ht="15">
      <c r="A220" s="294">
        <v>43273</v>
      </c>
      <c r="B220" s="295" t="s">
        <v>159</v>
      </c>
      <c r="C220" s="295">
        <v>1200</v>
      </c>
      <c r="D220" s="295" t="s">
        <v>13</v>
      </c>
      <c r="E220" s="296">
        <v>392.5</v>
      </c>
      <c r="F220" s="296">
        <v>388.6</v>
      </c>
      <c r="G220" s="280">
        <v>383.7</v>
      </c>
      <c r="H220" s="281">
        <f t="shared" ref="H220" si="388">(IF(D220="SHORT",E220-F220,IF(D220="LONG",F220-E220)))*C220</f>
        <v>4679.9999999999727</v>
      </c>
      <c r="I220" s="282">
        <f t="shared" ref="I220" si="389">(IF(D220="SHORT",IF(G220="",0,E220-G220),IF(D220="LONG",IF(G220="",0,G220-F220))))*C220</f>
        <v>10560.000000000015</v>
      </c>
      <c r="J220" s="283">
        <f t="shared" ref="J220" si="390">(H220+I220)/C220</f>
        <v>12.699999999999989</v>
      </c>
      <c r="K220" s="284">
        <f t="shared" ref="K220" si="391">SUM(H220:I220)</f>
        <v>15239.999999999987</v>
      </c>
    </row>
    <row r="221" spans="1:11" s="301" customFormat="1" ht="15">
      <c r="A221" s="298">
        <v>43273</v>
      </c>
      <c r="B221" s="277" t="s">
        <v>129</v>
      </c>
      <c r="C221" s="277">
        <v>3150</v>
      </c>
      <c r="D221" s="277" t="s">
        <v>13</v>
      </c>
      <c r="E221" s="299">
        <v>308.7</v>
      </c>
      <c r="F221" s="299">
        <v>305.8</v>
      </c>
      <c r="G221" s="307"/>
      <c r="H221" s="273">
        <f t="shared" ref="H221" si="392">(IF(D221="SHORT",E221-F221,IF(D221="LONG",F221-E221)))*C221</f>
        <v>9134.9999999999291</v>
      </c>
      <c r="I221" s="274"/>
      <c r="J221" s="275">
        <f t="shared" ref="J221" si="393">(H221+I221)/C221</f>
        <v>2.8999999999999773</v>
      </c>
      <c r="K221" s="276">
        <f t="shared" ref="K221" si="394">SUM(H221:I221)</f>
        <v>9134.9999999999291</v>
      </c>
    </row>
    <row r="222" spans="1:11" s="301" customFormat="1" ht="15">
      <c r="A222" s="298">
        <v>43272</v>
      </c>
      <c r="B222" s="277" t="s">
        <v>185</v>
      </c>
      <c r="C222" s="277">
        <v>2000</v>
      </c>
      <c r="D222" s="277" t="s">
        <v>13</v>
      </c>
      <c r="E222" s="299">
        <v>541.29999999999995</v>
      </c>
      <c r="F222" s="299">
        <v>535.9</v>
      </c>
      <c r="G222" s="307"/>
      <c r="H222" s="273">
        <f t="shared" ref="H222:H223" si="395">(IF(D222="SHORT",E222-F222,IF(D222="LONG",F222-E222)))*C222</f>
        <v>10799.999999999955</v>
      </c>
      <c r="I222" s="274"/>
      <c r="J222" s="275">
        <f t="shared" ref="J222:J223" si="396">(H222+I222)/C222</f>
        <v>5.3999999999999773</v>
      </c>
      <c r="K222" s="276">
        <f t="shared" ref="K222:K223" si="397">SUM(H222:I222)</f>
        <v>10799.999999999955</v>
      </c>
    </row>
    <row r="223" spans="1:11" s="301" customFormat="1" ht="15">
      <c r="A223" s="298">
        <v>43272</v>
      </c>
      <c r="B223" s="277" t="s">
        <v>189</v>
      </c>
      <c r="C223" s="277">
        <v>500</v>
      </c>
      <c r="D223" s="277" t="s">
        <v>13</v>
      </c>
      <c r="E223" s="299">
        <v>992.15</v>
      </c>
      <c r="F223" s="299">
        <v>987.5</v>
      </c>
      <c r="G223" s="307"/>
      <c r="H223" s="273">
        <f t="shared" si="395"/>
        <v>2324.9999999999886</v>
      </c>
      <c r="I223" s="274"/>
      <c r="J223" s="275">
        <f t="shared" si="396"/>
        <v>4.6499999999999773</v>
      </c>
      <c r="K223" s="276">
        <f t="shared" si="397"/>
        <v>2324.9999999999886</v>
      </c>
    </row>
    <row r="224" spans="1:11" s="301" customFormat="1" ht="15">
      <c r="A224" s="298">
        <v>43271</v>
      </c>
      <c r="B224" s="277" t="s">
        <v>140</v>
      </c>
      <c r="C224" s="277">
        <v>1400</v>
      </c>
      <c r="D224" s="277" t="s">
        <v>13</v>
      </c>
      <c r="E224" s="299">
        <v>920.25</v>
      </c>
      <c r="F224" s="299">
        <v>911</v>
      </c>
      <c r="G224" s="307"/>
      <c r="H224" s="273">
        <f t="shared" ref="H224:H225" si="398">(IF(D224="SHORT",E224-F224,IF(D224="LONG",F224-E224)))*C224</f>
        <v>12950</v>
      </c>
      <c r="I224" s="274"/>
      <c r="J224" s="275">
        <f t="shared" ref="J224:J225" si="399">(H224+I224)/C224</f>
        <v>9.25</v>
      </c>
      <c r="K224" s="276">
        <f t="shared" ref="K224:K225" si="400">SUM(H224:I224)</f>
        <v>12950</v>
      </c>
    </row>
    <row r="225" spans="1:11" s="301" customFormat="1" ht="15">
      <c r="A225" s="298">
        <v>43271</v>
      </c>
      <c r="B225" s="277" t="s">
        <v>188</v>
      </c>
      <c r="C225" s="277">
        <v>2000</v>
      </c>
      <c r="D225" s="277" t="s">
        <v>13</v>
      </c>
      <c r="E225" s="299">
        <v>580.75</v>
      </c>
      <c r="F225" s="299">
        <v>585</v>
      </c>
      <c r="G225" s="307"/>
      <c r="H225" s="273">
        <f t="shared" si="398"/>
        <v>-8500</v>
      </c>
      <c r="I225" s="274"/>
      <c r="J225" s="275">
        <f t="shared" si="399"/>
        <v>-4.25</v>
      </c>
      <c r="K225" s="276">
        <f t="shared" si="400"/>
        <v>-8500</v>
      </c>
    </row>
    <row r="226" spans="1:11" s="297" customFormat="1" ht="15">
      <c r="A226" s="294">
        <v>43270</v>
      </c>
      <c r="B226" s="295" t="s">
        <v>187</v>
      </c>
      <c r="C226" s="295">
        <v>12000</v>
      </c>
      <c r="D226" s="295" t="s">
        <v>13</v>
      </c>
      <c r="E226" s="296">
        <v>111.6</v>
      </c>
      <c r="F226" s="296">
        <v>110.45</v>
      </c>
      <c r="G226" s="280">
        <v>109.1</v>
      </c>
      <c r="H226" s="281">
        <f t="shared" ref="H226" si="401">(IF(D226="SHORT",E226-F226,IF(D226="LONG",F226-E226)))*C226</f>
        <v>13799.999999999898</v>
      </c>
      <c r="I226" s="282">
        <f t="shared" ref="I226" si="402">(IF(D226="SHORT",IF(G226="",0,E226-G226),IF(D226="LONG",IF(G226="",0,G226-F226))))*C226</f>
        <v>30000</v>
      </c>
      <c r="J226" s="283">
        <f t="shared" ref="J226" si="403">(H226+I226)/C226</f>
        <v>3.6499999999999915</v>
      </c>
      <c r="K226" s="284">
        <f t="shared" ref="K226" si="404">SUM(H226:I226)</f>
        <v>43799.999999999898</v>
      </c>
    </row>
    <row r="227" spans="1:11" s="301" customFormat="1" ht="15">
      <c r="A227" s="298">
        <v>43270</v>
      </c>
      <c r="B227" s="277" t="s">
        <v>161</v>
      </c>
      <c r="C227" s="277">
        <v>2122</v>
      </c>
      <c r="D227" s="277" t="s">
        <v>15</v>
      </c>
      <c r="E227" s="299">
        <v>564.5</v>
      </c>
      <c r="F227" s="299">
        <v>558.85</v>
      </c>
      <c r="G227" s="307"/>
      <c r="H227" s="273">
        <f t="shared" ref="H227" si="405">(IF(D227="SHORT",E227-F227,IF(D227="LONG",F227-E227)))*C227</f>
        <v>-11989.299999999952</v>
      </c>
      <c r="I227" s="274"/>
      <c r="J227" s="275">
        <f t="shared" ref="J227" si="406">(H227+I227)/C227</f>
        <v>-5.6499999999999773</v>
      </c>
      <c r="K227" s="276">
        <f t="shared" ref="K227" si="407">SUM(H227:I227)</f>
        <v>-11989.299999999952</v>
      </c>
    </row>
    <row r="228" spans="1:11" s="301" customFormat="1" ht="15">
      <c r="A228" s="298">
        <v>43269</v>
      </c>
      <c r="B228" s="277" t="s">
        <v>186</v>
      </c>
      <c r="C228" s="277">
        <v>9000</v>
      </c>
      <c r="D228" s="277" t="s">
        <v>15</v>
      </c>
      <c r="E228" s="299">
        <v>114.9</v>
      </c>
      <c r="F228" s="299">
        <v>115.95</v>
      </c>
      <c r="G228" s="307"/>
      <c r="H228" s="273">
        <f t="shared" ref="H228:H229" si="408">(IF(D228="SHORT",E228-F228,IF(D228="LONG",F228-E228)))*C228</f>
        <v>9449.9999999999745</v>
      </c>
      <c r="I228" s="274"/>
      <c r="J228" s="275">
        <f t="shared" ref="J228:J229" si="409">(H228+I228)/C228</f>
        <v>1.0499999999999972</v>
      </c>
      <c r="K228" s="276">
        <f t="shared" ref="K228:K229" si="410">SUM(H228:I228)</f>
        <v>9449.9999999999745</v>
      </c>
    </row>
    <row r="229" spans="1:11" s="301" customFormat="1" ht="15">
      <c r="A229" s="298">
        <v>43269</v>
      </c>
      <c r="B229" s="277" t="s">
        <v>170</v>
      </c>
      <c r="C229" s="277">
        <v>8000</v>
      </c>
      <c r="D229" s="277" t="s">
        <v>15</v>
      </c>
      <c r="E229" s="299">
        <v>157.1</v>
      </c>
      <c r="F229" s="299">
        <v>157.75</v>
      </c>
      <c r="G229" s="307"/>
      <c r="H229" s="273">
        <f t="shared" si="408"/>
        <v>5200.0000000000455</v>
      </c>
      <c r="I229" s="274"/>
      <c r="J229" s="275">
        <f t="shared" si="409"/>
        <v>0.65000000000000568</v>
      </c>
      <c r="K229" s="276">
        <f t="shared" si="410"/>
        <v>5200.0000000000455</v>
      </c>
    </row>
    <row r="230" spans="1:11" s="301" customFormat="1" ht="15">
      <c r="A230" s="298">
        <v>43266</v>
      </c>
      <c r="B230" s="277" t="s">
        <v>185</v>
      </c>
      <c r="C230" s="277">
        <v>2000</v>
      </c>
      <c r="D230" s="277" t="s">
        <v>13</v>
      </c>
      <c r="E230" s="299">
        <v>549.5</v>
      </c>
      <c r="F230" s="299">
        <v>544</v>
      </c>
      <c r="G230" s="307"/>
      <c r="H230" s="273">
        <f t="shared" ref="H230:H231" si="411">(IF(D230="SHORT",E230-F230,IF(D230="LONG",F230-E230)))*C230</f>
        <v>11000</v>
      </c>
      <c r="I230" s="274"/>
      <c r="J230" s="275">
        <f t="shared" ref="J230:J231" si="412">(H230+I230)/C230</f>
        <v>5.5</v>
      </c>
      <c r="K230" s="276">
        <f t="shared" ref="K230:K231" si="413">SUM(H230:I230)</f>
        <v>11000</v>
      </c>
    </row>
    <row r="231" spans="1:11" s="301" customFormat="1" ht="15">
      <c r="A231" s="298">
        <v>43266</v>
      </c>
      <c r="B231" s="277" t="s">
        <v>184</v>
      </c>
      <c r="C231" s="277">
        <v>6000</v>
      </c>
      <c r="D231" s="277" t="s">
        <v>13</v>
      </c>
      <c r="E231" s="299">
        <v>170</v>
      </c>
      <c r="F231" s="299">
        <v>168.3</v>
      </c>
      <c r="G231" s="307"/>
      <c r="H231" s="273">
        <f t="shared" si="411"/>
        <v>10199.999999999931</v>
      </c>
      <c r="I231" s="274"/>
      <c r="J231" s="275">
        <f t="shared" si="412"/>
        <v>1.6999999999999884</v>
      </c>
      <c r="K231" s="276">
        <f t="shared" si="413"/>
        <v>10199.999999999931</v>
      </c>
    </row>
    <row r="232" spans="1:11" s="301" customFormat="1" ht="15">
      <c r="A232" s="298">
        <v>43264</v>
      </c>
      <c r="B232" s="277" t="s">
        <v>99</v>
      </c>
      <c r="C232" s="277">
        <v>2600</v>
      </c>
      <c r="D232" s="277" t="s">
        <v>13</v>
      </c>
      <c r="E232" s="299">
        <v>560.45000000000005</v>
      </c>
      <c r="F232" s="299">
        <v>558</v>
      </c>
      <c r="G232" s="307"/>
      <c r="H232" s="273">
        <f t="shared" ref="H232" si="414">(IF(D232="SHORT",E232-F232,IF(D232="LONG",F232-E232)))*C232</f>
        <v>6370.0000000001182</v>
      </c>
      <c r="I232" s="274"/>
      <c r="J232" s="275">
        <f t="shared" ref="J232" si="415">(H232+I232)/C232</f>
        <v>2.4500000000000455</v>
      </c>
      <c r="K232" s="276">
        <f t="shared" ref="K232" si="416">SUM(H232:I232)</f>
        <v>6370.0000000001182</v>
      </c>
    </row>
    <row r="233" spans="1:11" s="301" customFormat="1" ht="15">
      <c r="A233" s="298">
        <v>43263</v>
      </c>
      <c r="B233" s="277" t="s">
        <v>183</v>
      </c>
      <c r="C233" s="277">
        <v>2200</v>
      </c>
      <c r="D233" s="277" t="s">
        <v>15</v>
      </c>
      <c r="E233" s="299">
        <v>926.4</v>
      </c>
      <c r="F233" s="299">
        <v>928.5</v>
      </c>
      <c r="G233" s="307"/>
      <c r="H233" s="273">
        <f t="shared" ref="H233:H234" si="417">(IF(D233="SHORT",E233-F233,IF(D233="LONG",F233-E233)))*C233</f>
        <v>4620.00000000005</v>
      </c>
      <c r="I233" s="274"/>
      <c r="J233" s="275">
        <f t="shared" ref="J233:J234" si="418">(H233+I233)/C233</f>
        <v>2.1000000000000227</v>
      </c>
      <c r="K233" s="276">
        <f t="shared" ref="K233:K234" si="419">SUM(H233:I233)</f>
        <v>4620.00000000005</v>
      </c>
    </row>
    <row r="234" spans="1:11" s="301" customFormat="1" ht="15">
      <c r="A234" s="298">
        <v>43262</v>
      </c>
      <c r="B234" s="277" t="s">
        <v>158</v>
      </c>
      <c r="C234" s="277">
        <v>5334</v>
      </c>
      <c r="D234" s="277" t="s">
        <v>15</v>
      </c>
      <c r="E234" s="299">
        <v>342</v>
      </c>
      <c r="F234" s="299">
        <v>345.4</v>
      </c>
      <c r="G234" s="307"/>
      <c r="H234" s="273">
        <f t="shared" si="417"/>
        <v>18135.599999999878</v>
      </c>
      <c r="I234" s="274"/>
      <c r="J234" s="275">
        <f t="shared" si="418"/>
        <v>3.3999999999999773</v>
      </c>
      <c r="K234" s="276">
        <f t="shared" si="419"/>
        <v>18135.599999999878</v>
      </c>
    </row>
    <row r="235" spans="1:11" s="301" customFormat="1" ht="15">
      <c r="A235" s="298">
        <v>43262</v>
      </c>
      <c r="B235" s="277" t="s">
        <v>181</v>
      </c>
      <c r="C235" s="277">
        <v>4800</v>
      </c>
      <c r="D235" s="277" t="s">
        <v>15</v>
      </c>
      <c r="E235" s="299">
        <v>269.8</v>
      </c>
      <c r="F235" s="299">
        <v>271.3</v>
      </c>
      <c r="G235" s="307"/>
      <c r="H235" s="273">
        <f t="shared" ref="H235:H236" si="420">(IF(D235="SHORT",E235-F235,IF(D235="LONG",F235-E235)))*C235</f>
        <v>7200</v>
      </c>
      <c r="I235" s="274"/>
      <c r="J235" s="275">
        <f t="shared" ref="J235:J236" si="421">(H235+I235)/C235</f>
        <v>1.5</v>
      </c>
      <c r="K235" s="276">
        <f t="shared" ref="K235:K236" si="422">SUM(H235:I235)</f>
        <v>7200</v>
      </c>
    </row>
    <row r="236" spans="1:11" s="301" customFormat="1" ht="15">
      <c r="A236" s="298">
        <v>43259</v>
      </c>
      <c r="B236" s="277" t="s">
        <v>182</v>
      </c>
      <c r="C236" s="277">
        <v>2400</v>
      </c>
      <c r="D236" s="277" t="s">
        <v>15</v>
      </c>
      <c r="E236" s="299">
        <v>401.4</v>
      </c>
      <c r="F236" s="299">
        <v>405.4</v>
      </c>
      <c r="G236" s="307"/>
      <c r="H236" s="273">
        <f t="shared" si="420"/>
        <v>9600</v>
      </c>
      <c r="I236" s="274"/>
      <c r="J236" s="275">
        <f t="shared" si="421"/>
        <v>4</v>
      </c>
      <c r="K236" s="276">
        <f t="shared" si="422"/>
        <v>9600</v>
      </c>
    </row>
    <row r="237" spans="1:11" s="301" customFormat="1" ht="15">
      <c r="A237" s="298">
        <v>43259</v>
      </c>
      <c r="B237" s="277" t="s">
        <v>17</v>
      </c>
      <c r="C237" s="277">
        <v>2000</v>
      </c>
      <c r="D237" s="277" t="s">
        <v>13</v>
      </c>
      <c r="E237" s="299">
        <v>523.4</v>
      </c>
      <c r="F237" s="299">
        <v>528.65</v>
      </c>
      <c r="G237" s="307"/>
      <c r="H237" s="273">
        <f t="shared" ref="H237" si="423">(IF(D237="SHORT",E237-F237,IF(D237="LONG",F237-E237)))*C237</f>
        <v>-10500</v>
      </c>
      <c r="I237" s="274"/>
      <c r="J237" s="275">
        <f t="shared" ref="J237" si="424">(H237+I237)/C237</f>
        <v>-5.25</v>
      </c>
      <c r="K237" s="276">
        <f t="shared" ref="K237" si="425">SUM(H237:I237)</f>
        <v>-10500</v>
      </c>
    </row>
    <row r="238" spans="1:11" s="301" customFormat="1" ht="15">
      <c r="A238" s="298">
        <v>43258</v>
      </c>
      <c r="B238" s="277" t="s">
        <v>180</v>
      </c>
      <c r="C238" s="277">
        <v>4500</v>
      </c>
      <c r="D238" s="277" t="s">
        <v>15</v>
      </c>
      <c r="E238" s="299">
        <v>264.3</v>
      </c>
      <c r="F238" s="299">
        <v>266.89999999999998</v>
      </c>
      <c r="G238" s="307"/>
      <c r="H238" s="273">
        <f t="shared" ref="H238:H239" si="426">(IF(D238="SHORT",E238-F238,IF(D238="LONG",F238-E238)))*C238</f>
        <v>11699.999999999847</v>
      </c>
      <c r="I238" s="274"/>
      <c r="J238" s="275">
        <f t="shared" ref="J238:J239" si="427">(H238+I238)/C238</f>
        <v>2.5999999999999659</v>
      </c>
      <c r="K238" s="276">
        <f t="shared" ref="K238:K239" si="428">SUM(H238:I238)</f>
        <v>11699.999999999847</v>
      </c>
    </row>
    <row r="239" spans="1:11" s="301" customFormat="1" ht="15">
      <c r="A239" s="298">
        <v>43258</v>
      </c>
      <c r="B239" s="277" t="s">
        <v>168</v>
      </c>
      <c r="C239" s="277">
        <v>600</v>
      </c>
      <c r="D239" s="277" t="s">
        <v>15</v>
      </c>
      <c r="E239" s="299">
        <v>2630</v>
      </c>
      <c r="F239" s="299">
        <v>2656.3</v>
      </c>
      <c r="G239" s="307"/>
      <c r="H239" s="273">
        <f t="shared" si="426"/>
        <v>15780.000000000109</v>
      </c>
      <c r="I239" s="274"/>
      <c r="J239" s="275">
        <f t="shared" si="427"/>
        <v>26.300000000000182</v>
      </c>
      <c r="K239" s="276">
        <f t="shared" si="428"/>
        <v>15780.000000000109</v>
      </c>
    </row>
    <row r="240" spans="1:11" s="301" customFormat="1" ht="15">
      <c r="A240" s="298">
        <v>43257</v>
      </c>
      <c r="B240" s="277" t="s">
        <v>179</v>
      </c>
      <c r="C240" s="277">
        <v>3400</v>
      </c>
      <c r="D240" s="277" t="s">
        <v>15</v>
      </c>
      <c r="E240" s="299">
        <v>293</v>
      </c>
      <c r="F240" s="299">
        <v>294.64999999999998</v>
      </c>
      <c r="G240" s="307"/>
      <c r="H240" s="273">
        <f t="shared" ref="H240:H241" si="429">(IF(D240="SHORT",E240-F240,IF(D240="LONG",F240-E240)))*C240</f>
        <v>5609.9999999999227</v>
      </c>
      <c r="I240" s="274"/>
      <c r="J240" s="275">
        <f t="shared" ref="J240:J241" si="430">(H240+I240)/C240</f>
        <v>1.6499999999999773</v>
      </c>
      <c r="K240" s="276">
        <f t="shared" ref="K240:K241" si="431">SUM(H240:I240)</f>
        <v>5609.9999999999227</v>
      </c>
    </row>
    <row r="241" spans="1:11" s="301" customFormat="1" ht="15">
      <c r="A241" s="298">
        <v>43257</v>
      </c>
      <c r="B241" s="277" t="s">
        <v>178</v>
      </c>
      <c r="C241" s="277">
        <v>3500</v>
      </c>
      <c r="D241" s="277" t="s">
        <v>15</v>
      </c>
      <c r="E241" s="299">
        <v>247</v>
      </c>
      <c r="F241" s="299">
        <v>248.35</v>
      </c>
      <c r="G241" s="307"/>
      <c r="H241" s="273">
        <f t="shared" si="429"/>
        <v>4724.99999999998</v>
      </c>
      <c r="I241" s="274"/>
      <c r="J241" s="275">
        <f t="shared" si="430"/>
        <v>1.3499999999999943</v>
      </c>
      <c r="K241" s="276">
        <f t="shared" si="431"/>
        <v>4724.99999999998</v>
      </c>
    </row>
    <row r="242" spans="1:11" s="301" customFormat="1" ht="15">
      <c r="A242" s="298">
        <v>43256</v>
      </c>
      <c r="B242" s="277" t="s">
        <v>177</v>
      </c>
      <c r="C242" s="277">
        <v>1600</v>
      </c>
      <c r="D242" s="277" t="s">
        <v>15</v>
      </c>
      <c r="E242" s="299">
        <v>1311</v>
      </c>
      <c r="F242" s="299">
        <v>1315</v>
      </c>
      <c r="G242" s="307"/>
      <c r="H242" s="273">
        <f t="shared" ref="H242:H243" si="432">(IF(D242="SHORT",E242-F242,IF(D242="LONG",F242-E242)))*C242</f>
        <v>6400</v>
      </c>
      <c r="I242" s="274"/>
      <c r="J242" s="275">
        <f t="shared" ref="J242:J243" si="433">(H242+I242)/C242</f>
        <v>4</v>
      </c>
      <c r="K242" s="276">
        <f t="shared" ref="K242:K243" si="434">SUM(H242:I242)</f>
        <v>6400</v>
      </c>
    </row>
    <row r="243" spans="1:11" s="301" customFormat="1" ht="15">
      <c r="A243" s="298">
        <v>43256</v>
      </c>
      <c r="B243" s="277" t="s">
        <v>176</v>
      </c>
      <c r="C243" s="277">
        <v>2000</v>
      </c>
      <c r="D243" s="277" t="s">
        <v>13</v>
      </c>
      <c r="E243" s="299">
        <v>913.75</v>
      </c>
      <c r="F243" s="299">
        <v>904.6</v>
      </c>
      <c r="G243" s="307"/>
      <c r="H243" s="273">
        <f t="shared" si="432"/>
        <v>18299.999999999956</v>
      </c>
      <c r="I243" s="274"/>
      <c r="J243" s="275">
        <f t="shared" si="433"/>
        <v>9.149999999999979</v>
      </c>
      <c r="K243" s="276">
        <f t="shared" si="434"/>
        <v>18299.999999999956</v>
      </c>
    </row>
    <row r="244" spans="1:11" s="301" customFormat="1" ht="15">
      <c r="A244" s="298">
        <v>43255</v>
      </c>
      <c r="B244" s="277" t="s">
        <v>175</v>
      </c>
      <c r="C244" s="277">
        <v>14000</v>
      </c>
      <c r="D244" s="277" t="s">
        <v>13</v>
      </c>
      <c r="E244" s="299">
        <v>74.25</v>
      </c>
      <c r="F244" s="299">
        <v>73.5</v>
      </c>
      <c r="G244" s="307"/>
      <c r="H244" s="273">
        <f t="shared" ref="H244:H245" si="435">(IF(D244="SHORT",E244-F244,IF(D244="LONG",F244-E244)))*C244</f>
        <v>10500</v>
      </c>
      <c r="I244" s="274"/>
      <c r="J244" s="275">
        <f t="shared" ref="J244:J245" si="436">(H244+I244)/C244</f>
        <v>0.75</v>
      </c>
      <c r="K244" s="276">
        <f t="shared" ref="K244:K245" si="437">SUM(H244:I244)</f>
        <v>10500</v>
      </c>
    </row>
    <row r="245" spans="1:11" s="301" customFormat="1" ht="15">
      <c r="A245" s="298">
        <v>43255</v>
      </c>
      <c r="B245" s="277" t="s">
        <v>169</v>
      </c>
      <c r="C245" s="277">
        <v>3200</v>
      </c>
      <c r="D245" s="277" t="s">
        <v>13</v>
      </c>
      <c r="E245" s="299">
        <v>390.15</v>
      </c>
      <c r="F245" s="299">
        <v>386.25</v>
      </c>
      <c r="G245" s="307"/>
      <c r="H245" s="273">
        <f t="shared" si="435"/>
        <v>12479.999999999927</v>
      </c>
      <c r="I245" s="274"/>
      <c r="J245" s="275">
        <f t="shared" si="436"/>
        <v>3.8999999999999773</v>
      </c>
      <c r="K245" s="276">
        <f t="shared" si="437"/>
        <v>12479.999999999927</v>
      </c>
    </row>
    <row r="246" spans="1:11" s="297" customFormat="1" ht="15">
      <c r="A246" s="294">
        <v>43252</v>
      </c>
      <c r="B246" s="295" t="s">
        <v>165</v>
      </c>
      <c r="C246" s="295">
        <v>12000</v>
      </c>
      <c r="D246" s="295" t="s">
        <v>13</v>
      </c>
      <c r="E246" s="296">
        <v>81.7</v>
      </c>
      <c r="F246" s="296">
        <v>80.849999999999994</v>
      </c>
      <c r="G246" s="280">
        <v>79.849999999999994</v>
      </c>
      <c r="H246" s="281">
        <f t="shared" ref="H246:H247" si="438">(IF(D246="SHORT",E246-F246,IF(D246="LONG",F246-E246)))*C246</f>
        <v>10200.000000000102</v>
      </c>
      <c r="I246" s="282">
        <f t="shared" ref="I246" si="439">(IF(D246="SHORT",IF(G246="",0,E246-G246),IF(D246="LONG",IF(G246="",0,G246-F246))))*C246</f>
        <v>22200.000000000102</v>
      </c>
      <c r="J246" s="283">
        <f t="shared" ref="J246:J247" si="440">(H246+I246)/C246</f>
        <v>2.7000000000000171</v>
      </c>
      <c r="K246" s="284">
        <f t="shared" ref="K246:K247" si="441">SUM(H246:I246)</f>
        <v>32400.000000000204</v>
      </c>
    </row>
    <row r="247" spans="1:11" s="301" customFormat="1" ht="15">
      <c r="A247" s="298">
        <v>43252</v>
      </c>
      <c r="B247" s="277" t="s">
        <v>174</v>
      </c>
      <c r="C247" s="277">
        <v>800</v>
      </c>
      <c r="D247" s="277" t="s">
        <v>15</v>
      </c>
      <c r="E247" s="299">
        <v>1370</v>
      </c>
      <c r="F247" s="299">
        <v>1356.95</v>
      </c>
      <c r="G247" s="307"/>
      <c r="H247" s="273">
        <f t="shared" si="438"/>
        <v>-10439.999999999964</v>
      </c>
      <c r="I247" s="274"/>
      <c r="J247" s="275">
        <f t="shared" si="440"/>
        <v>-13.049999999999955</v>
      </c>
      <c r="K247" s="276">
        <f t="shared" si="441"/>
        <v>-10439.999999999964</v>
      </c>
    </row>
    <row r="248" spans="1:11" s="261" customFormat="1" ht="15.75">
      <c r="A248" s="306"/>
      <c r="B248" s="303"/>
      <c r="C248" s="303"/>
      <c r="D248" s="303"/>
      <c r="E248" s="303"/>
      <c r="F248" s="303"/>
      <c r="G248" s="303"/>
      <c r="H248" s="304"/>
      <c r="I248" s="305"/>
      <c r="J248" s="303"/>
      <c r="K248" s="303"/>
    </row>
    <row r="249" spans="1:11" s="301" customFormat="1" ht="15">
      <c r="A249" s="298">
        <v>43251</v>
      </c>
      <c r="B249" s="277" t="s">
        <v>129</v>
      </c>
      <c r="C249" s="277">
        <v>3150</v>
      </c>
      <c r="D249" s="277" t="s">
        <v>15</v>
      </c>
      <c r="E249" s="299">
        <v>306.75</v>
      </c>
      <c r="F249" s="299">
        <v>309.8</v>
      </c>
      <c r="G249" s="302"/>
      <c r="H249" s="273">
        <f t="shared" ref="H249:H250" si="442">(IF(D249="SHORT",E249-F249,IF(D249="LONG",F249-E249)))*C249</f>
        <v>9607.5000000000364</v>
      </c>
      <c r="I249" s="274"/>
      <c r="J249" s="275">
        <f t="shared" ref="J249:J250" si="443">(H249+I249)/C249</f>
        <v>3.0500000000000114</v>
      </c>
      <c r="K249" s="276">
        <f t="shared" ref="K249:K250" si="444">SUM(H249:I249)</f>
        <v>9607.5000000000364</v>
      </c>
    </row>
    <row r="250" spans="1:11" s="301" customFormat="1" ht="15">
      <c r="A250" s="298">
        <v>43251</v>
      </c>
      <c r="B250" s="277" t="s">
        <v>173</v>
      </c>
      <c r="C250" s="277">
        <v>1800</v>
      </c>
      <c r="D250" s="277" t="s">
        <v>15</v>
      </c>
      <c r="E250" s="299">
        <v>589.4</v>
      </c>
      <c r="F250" s="299">
        <v>592</v>
      </c>
      <c r="G250" s="302"/>
      <c r="H250" s="273">
        <f t="shared" si="442"/>
        <v>4680.0000000000409</v>
      </c>
      <c r="I250" s="274"/>
      <c r="J250" s="275">
        <f t="shared" si="443"/>
        <v>2.6000000000000227</v>
      </c>
      <c r="K250" s="276">
        <f t="shared" si="444"/>
        <v>4680.0000000000409</v>
      </c>
    </row>
    <row r="251" spans="1:11" s="301" customFormat="1" ht="15">
      <c r="A251" s="298">
        <v>43250</v>
      </c>
      <c r="B251" s="277" t="s">
        <v>111</v>
      </c>
      <c r="C251" s="277">
        <v>1200</v>
      </c>
      <c r="D251" s="277" t="s">
        <v>13</v>
      </c>
      <c r="E251" s="299">
        <v>781</v>
      </c>
      <c r="F251" s="299">
        <v>775</v>
      </c>
      <c r="G251" s="302"/>
      <c r="H251" s="273">
        <f t="shared" ref="H251:H252" si="445">(IF(D251="SHORT",E251-F251,IF(D251="LONG",F251-E251)))*C251</f>
        <v>7200</v>
      </c>
      <c r="I251" s="274"/>
      <c r="J251" s="275">
        <f t="shared" ref="J251:J252" si="446">(H251+I251)/C251</f>
        <v>6</v>
      </c>
      <c r="K251" s="276">
        <f t="shared" ref="K251:K252" si="447">SUM(H251:I251)</f>
        <v>7200</v>
      </c>
    </row>
    <row r="252" spans="1:11" s="301" customFormat="1" ht="15">
      <c r="A252" s="298">
        <v>43250</v>
      </c>
      <c r="B252" s="277" t="s">
        <v>163</v>
      </c>
      <c r="C252" s="277">
        <v>3000</v>
      </c>
      <c r="D252" s="277" t="s">
        <v>15</v>
      </c>
      <c r="E252" s="299">
        <v>627</v>
      </c>
      <c r="F252" s="299">
        <v>630.75</v>
      </c>
      <c r="G252" s="302"/>
      <c r="H252" s="273">
        <f t="shared" si="445"/>
        <v>11250</v>
      </c>
      <c r="I252" s="274"/>
      <c r="J252" s="275">
        <f t="shared" si="446"/>
        <v>3.75</v>
      </c>
      <c r="K252" s="276">
        <f t="shared" si="447"/>
        <v>11250</v>
      </c>
    </row>
    <row r="253" spans="1:11" s="301" customFormat="1" ht="15">
      <c r="A253" s="298">
        <v>43249</v>
      </c>
      <c r="B253" s="277" t="s">
        <v>172</v>
      </c>
      <c r="C253" s="277">
        <v>3600</v>
      </c>
      <c r="D253" s="277" t="s">
        <v>13</v>
      </c>
      <c r="E253" s="299">
        <v>403.6</v>
      </c>
      <c r="F253" s="299">
        <v>399.55</v>
      </c>
      <c r="G253" s="302"/>
      <c r="H253" s="273">
        <f t="shared" ref="H253" si="448">(IF(D253="SHORT",E253-F253,IF(D253="LONG",F253-E253)))*C253</f>
        <v>14580.00000000004</v>
      </c>
      <c r="I253" s="274"/>
      <c r="J253" s="275">
        <f t="shared" ref="J253" si="449">(H253+I253)/C253</f>
        <v>4.0500000000000114</v>
      </c>
      <c r="K253" s="276">
        <f t="shared" ref="K253" si="450">SUM(H253:I253)</f>
        <v>14580.00000000004</v>
      </c>
    </row>
    <row r="254" spans="1:11" s="301" customFormat="1" ht="15">
      <c r="A254" s="298">
        <v>43248</v>
      </c>
      <c r="B254" s="277" t="s">
        <v>171</v>
      </c>
      <c r="C254" s="277">
        <v>3750</v>
      </c>
      <c r="D254" s="277" t="s">
        <v>15</v>
      </c>
      <c r="E254" s="299">
        <v>175.7</v>
      </c>
      <c r="F254" s="299">
        <v>177.3</v>
      </c>
      <c r="G254" s="302"/>
      <c r="H254" s="273">
        <f t="shared" ref="H254:H255" si="451">(IF(D254="SHORT",E254-F254,IF(D254="LONG",F254-E254)))*C254</f>
        <v>6000.0000000000855</v>
      </c>
      <c r="I254" s="274"/>
      <c r="J254" s="275">
        <f t="shared" ref="J254:J255" si="452">(H254+I254)/C254</f>
        <v>1.6000000000000227</v>
      </c>
      <c r="K254" s="276">
        <f t="shared" ref="K254:K255" si="453">SUM(H254:I254)</f>
        <v>6000.0000000000855</v>
      </c>
    </row>
    <row r="255" spans="1:11" s="301" customFormat="1" ht="15">
      <c r="A255" s="298">
        <v>43248</v>
      </c>
      <c r="B255" s="277" t="s">
        <v>170</v>
      </c>
      <c r="C255" s="277">
        <v>4000</v>
      </c>
      <c r="D255" s="277" t="s">
        <v>15</v>
      </c>
      <c r="E255" s="299">
        <v>166.7</v>
      </c>
      <c r="F255" s="299">
        <v>168.35</v>
      </c>
      <c r="G255" s="302"/>
      <c r="H255" s="273">
        <f t="shared" si="451"/>
        <v>6600.0000000000227</v>
      </c>
      <c r="I255" s="274"/>
      <c r="J255" s="275">
        <f t="shared" si="452"/>
        <v>1.6500000000000057</v>
      </c>
      <c r="K255" s="276">
        <f t="shared" si="453"/>
        <v>6600.0000000000227</v>
      </c>
    </row>
    <row r="256" spans="1:11" s="301" customFormat="1" ht="15">
      <c r="A256" s="298">
        <v>43245</v>
      </c>
      <c r="B256" s="277" t="s">
        <v>169</v>
      </c>
      <c r="C256" s="277">
        <v>3200</v>
      </c>
      <c r="D256" s="277" t="s">
        <v>15</v>
      </c>
      <c r="E256" s="299">
        <v>380.3</v>
      </c>
      <c r="F256" s="299">
        <v>384.1</v>
      </c>
      <c r="G256" s="302"/>
      <c r="H256" s="273">
        <f t="shared" ref="H256:H257" si="454">(IF(D256="SHORT",E256-F256,IF(D256="LONG",F256-E256)))*C256</f>
        <v>12160.000000000036</v>
      </c>
      <c r="I256" s="274"/>
      <c r="J256" s="275">
        <f t="shared" ref="J256:J257" si="455">(H256+I256)/C256</f>
        <v>3.8000000000000114</v>
      </c>
      <c r="K256" s="276">
        <f t="shared" ref="K256:K257" si="456">SUM(H256:I256)</f>
        <v>12160.000000000036</v>
      </c>
    </row>
    <row r="257" spans="1:11" s="297" customFormat="1" ht="15">
      <c r="A257" s="294">
        <v>43245</v>
      </c>
      <c r="B257" s="295" t="s">
        <v>163</v>
      </c>
      <c r="C257" s="295">
        <v>3000</v>
      </c>
      <c r="D257" s="295" t="s">
        <v>15</v>
      </c>
      <c r="E257" s="296">
        <v>604.75</v>
      </c>
      <c r="F257" s="296">
        <v>610.75</v>
      </c>
      <c r="G257" s="280">
        <v>618.45000000000005</v>
      </c>
      <c r="H257" s="281">
        <f t="shared" si="454"/>
        <v>18000</v>
      </c>
      <c r="I257" s="282">
        <f t="shared" ref="I257" si="457">(IF(D257="SHORT",IF(G257="",0,E257-G257),IF(D257="LONG",IF(G257="",0,G257-F257))))*C257</f>
        <v>23100.000000000138</v>
      </c>
      <c r="J257" s="283">
        <f t="shared" si="455"/>
        <v>13.700000000000045</v>
      </c>
      <c r="K257" s="284">
        <f t="shared" si="456"/>
        <v>41100.000000000138</v>
      </c>
    </row>
    <row r="258" spans="1:11" s="297" customFormat="1" ht="15">
      <c r="A258" s="294">
        <v>43244</v>
      </c>
      <c r="B258" s="295" t="s">
        <v>168</v>
      </c>
      <c r="C258" s="295">
        <v>600</v>
      </c>
      <c r="D258" s="295" t="s">
        <v>13</v>
      </c>
      <c r="E258" s="296">
        <v>2629.75</v>
      </c>
      <c r="F258" s="296">
        <v>2603.4499999999998</v>
      </c>
      <c r="G258" s="280">
        <v>2570.9</v>
      </c>
      <c r="H258" s="281">
        <f t="shared" ref="H258" si="458">(IF(D258="SHORT",E258-F258,IF(D258="LONG",F258-E258)))*C258</f>
        <v>15780.000000000109</v>
      </c>
      <c r="I258" s="282">
        <f t="shared" ref="I258" si="459">(IF(D258="SHORT",IF(G258="",0,E258-G258),IF(D258="LONG",IF(G258="",0,G258-F258))))*C258</f>
        <v>35309.999999999942</v>
      </c>
      <c r="J258" s="283">
        <f t="shared" ref="J258" si="460">(H258+I258)/C258</f>
        <v>85.150000000000091</v>
      </c>
      <c r="K258" s="284">
        <f t="shared" ref="K258" si="461">SUM(H258:I258)</f>
        <v>51090.000000000051</v>
      </c>
    </row>
    <row r="259" spans="1:11" s="297" customFormat="1" ht="15">
      <c r="A259" s="294">
        <v>43243</v>
      </c>
      <c r="B259" s="295" t="s">
        <v>126</v>
      </c>
      <c r="C259" s="295">
        <v>6400</v>
      </c>
      <c r="D259" s="295" t="s">
        <v>15</v>
      </c>
      <c r="E259" s="296">
        <v>158.35</v>
      </c>
      <c r="F259" s="296">
        <v>159.9</v>
      </c>
      <c r="G259" s="280">
        <v>161.94999999999999</v>
      </c>
      <c r="H259" s="281">
        <f t="shared" ref="H259:H260" si="462">(IF(D259="SHORT",E259-F259,IF(D259="LONG",F259-E259)))*C259</f>
        <v>9920.0000000000728</v>
      </c>
      <c r="I259" s="282">
        <f t="shared" ref="I259" si="463">(IF(D259="SHORT",IF(G259="",0,E259-G259),IF(D259="LONG",IF(G259="",0,G259-F259))))*C259</f>
        <v>13119.999999999891</v>
      </c>
      <c r="J259" s="283">
        <f t="shared" ref="J259:J260" si="464">(H259+I259)/C259</f>
        <v>3.5999999999999943</v>
      </c>
      <c r="K259" s="284">
        <f t="shared" ref="K259:K260" si="465">SUM(H259:I259)</f>
        <v>23039.999999999964</v>
      </c>
    </row>
    <row r="260" spans="1:11" s="301" customFormat="1" ht="15">
      <c r="A260" s="298">
        <v>43243</v>
      </c>
      <c r="B260" s="277" t="s">
        <v>167</v>
      </c>
      <c r="C260" s="277">
        <v>5000</v>
      </c>
      <c r="D260" s="277" t="s">
        <v>15</v>
      </c>
      <c r="E260" s="299">
        <v>234.7</v>
      </c>
      <c r="F260" s="299">
        <v>237</v>
      </c>
      <c r="G260" s="300"/>
      <c r="H260" s="273">
        <f t="shared" si="462"/>
        <v>11500.000000000056</v>
      </c>
      <c r="I260" s="274"/>
      <c r="J260" s="275">
        <f t="shared" si="464"/>
        <v>2.3000000000000114</v>
      </c>
      <c r="K260" s="276">
        <f t="shared" si="465"/>
        <v>11500.000000000056</v>
      </c>
    </row>
    <row r="261" spans="1:11" s="297" customFormat="1" ht="15">
      <c r="A261" s="294">
        <v>43242</v>
      </c>
      <c r="B261" s="295" t="s">
        <v>166</v>
      </c>
      <c r="C261" s="295">
        <v>6000</v>
      </c>
      <c r="D261" s="295" t="s">
        <v>15</v>
      </c>
      <c r="E261" s="296">
        <v>169.3</v>
      </c>
      <c r="F261" s="296">
        <v>171</v>
      </c>
      <c r="G261" s="280">
        <v>173.15</v>
      </c>
      <c r="H261" s="281">
        <f t="shared" ref="H261" si="466">(IF(D261="SHORT",E261-F261,IF(D261="LONG",F261-E261)))*C261</f>
        <v>10199.999999999931</v>
      </c>
      <c r="I261" s="282">
        <f>(IF(D261="SHORT",IF(G261="",0,E261-G261),IF(D261="LONG",IF(G261="",0,G261-F261))))*C261</f>
        <v>12900.000000000035</v>
      </c>
      <c r="J261" s="283">
        <f t="shared" ref="J261" si="467">(H261+I261)/C261</f>
        <v>3.8499999999999939</v>
      </c>
      <c r="K261" s="284">
        <f t="shared" ref="K261" si="468">SUM(H261:I261)</f>
        <v>23099.999999999964</v>
      </c>
    </row>
    <row r="262" spans="1:11" s="11" customFormat="1" ht="15">
      <c r="A262" s="270">
        <v>43241</v>
      </c>
      <c r="B262" s="277" t="s">
        <v>128</v>
      </c>
      <c r="C262" s="271">
        <v>4000</v>
      </c>
      <c r="D262" s="277" t="s">
        <v>13</v>
      </c>
      <c r="E262" s="272">
        <v>398.4</v>
      </c>
      <c r="F262" s="272">
        <v>393.5</v>
      </c>
      <c r="G262" s="272"/>
      <c r="H262" s="273">
        <f t="shared" ref="H262:H263" si="469">(IF(D262="SHORT",E262-F262,IF(D262="LONG",F262-E262)))*C262</f>
        <v>19599.999999999909</v>
      </c>
      <c r="I262" s="274"/>
      <c r="J262" s="275">
        <f t="shared" ref="J262:J263" si="470">(H262+I262)/C262</f>
        <v>4.8999999999999773</v>
      </c>
      <c r="K262" s="276">
        <f t="shared" ref="K262:K263" si="471">SUM(H262:I262)</f>
        <v>19599.999999999909</v>
      </c>
    </row>
    <row r="263" spans="1:11" s="11" customFormat="1" ht="15">
      <c r="A263" s="270">
        <v>43241</v>
      </c>
      <c r="B263" s="277" t="s">
        <v>14</v>
      </c>
      <c r="C263" s="271">
        <v>2000</v>
      </c>
      <c r="D263" s="277" t="s">
        <v>13</v>
      </c>
      <c r="E263" s="272">
        <v>943.65</v>
      </c>
      <c r="F263" s="272">
        <v>934.25</v>
      </c>
      <c r="G263" s="272"/>
      <c r="H263" s="273">
        <f t="shared" si="469"/>
        <v>18799.999999999956</v>
      </c>
      <c r="I263" s="274"/>
      <c r="J263" s="275">
        <f t="shared" si="470"/>
        <v>9.399999999999979</v>
      </c>
      <c r="K263" s="276">
        <f t="shared" si="471"/>
        <v>18799.999999999956</v>
      </c>
    </row>
    <row r="264" spans="1:11" s="297" customFormat="1" ht="15">
      <c r="A264" s="294">
        <v>43238</v>
      </c>
      <c r="B264" s="295" t="s">
        <v>165</v>
      </c>
      <c r="C264" s="295">
        <v>12000</v>
      </c>
      <c r="D264" s="295" t="s">
        <v>13</v>
      </c>
      <c r="E264" s="296">
        <v>76.599999999999994</v>
      </c>
      <c r="F264" s="296">
        <v>75.849999999999994</v>
      </c>
      <c r="G264" s="280">
        <v>74.8</v>
      </c>
      <c r="H264" s="281">
        <f t="shared" ref="H264" si="472">(IF(D264="SHORT",E264-F264,IF(D264="LONG",F264-E264)))*C264</f>
        <v>9000</v>
      </c>
      <c r="I264" s="282">
        <f>(IF(D264="SHORT",IF(G264="",0,E264-G264),IF(D264="LONG",IF(G264="",0,G264-F264))))*C264</f>
        <v>21599.999999999967</v>
      </c>
      <c r="J264" s="283">
        <f t="shared" ref="J264" si="473">(H264+I264)/C264</f>
        <v>2.5499999999999972</v>
      </c>
      <c r="K264" s="284">
        <f t="shared" ref="K264" si="474">SUM(H264:I264)</f>
        <v>30599.999999999967</v>
      </c>
    </row>
    <row r="265" spans="1:11" s="297" customFormat="1" ht="15">
      <c r="A265" s="294">
        <v>43237</v>
      </c>
      <c r="B265" s="295" t="s">
        <v>128</v>
      </c>
      <c r="C265" s="295">
        <v>4000</v>
      </c>
      <c r="D265" s="295" t="s">
        <v>13</v>
      </c>
      <c r="E265" s="296">
        <v>420.65</v>
      </c>
      <c r="F265" s="296">
        <v>416.45</v>
      </c>
      <c r="G265" s="280">
        <v>411.2</v>
      </c>
      <c r="H265" s="281">
        <f t="shared" ref="H265" si="475">(IF(D265="SHORT",E265-F265,IF(D265="LONG",F265-E265)))*C265</f>
        <v>16799.999999999956</v>
      </c>
      <c r="I265" s="282">
        <f>(IF(D265="SHORT",IF(G265="",0,E265-G265),IF(D265="LONG",IF(G265="",0,G265-F265))))*C265</f>
        <v>37799.999999999956</v>
      </c>
      <c r="J265" s="283">
        <f t="shared" ref="J265" si="476">(H265+I265)/C265</f>
        <v>13.649999999999979</v>
      </c>
      <c r="K265" s="284">
        <f t="shared" ref="K265" si="477">SUM(H265:I265)</f>
        <v>54599.999999999913</v>
      </c>
    </row>
    <row r="266" spans="1:11" s="11" customFormat="1" ht="15">
      <c r="A266" s="270">
        <v>43236</v>
      </c>
      <c r="B266" s="277" t="s">
        <v>164</v>
      </c>
      <c r="C266" s="271">
        <v>1000</v>
      </c>
      <c r="D266" s="277" t="s">
        <v>15</v>
      </c>
      <c r="E266" s="272">
        <v>1919.5</v>
      </c>
      <c r="F266" s="272">
        <v>1932</v>
      </c>
      <c r="G266" s="272"/>
      <c r="H266" s="273">
        <f t="shared" ref="H266" si="478">(IF(D266="SHORT",E266-F266,IF(D266="LONG",F266-E266)))*C266</f>
        <v>12500</v>
      </c>
      <c r="I266" s="274"/>
      <c r="J266" s="275">
        <f t="shared" ref="J266" si="479">(H266+I266)/C266</f>
        <v>12.5</v>
      </c>
      <c r="K266" s="276">
        <f t="shared" ref="K266" si="480">SUM(H266:I266)</f>
        <v>12500</v>
      </c>
    </row>
    <row r="267" spans="1:11" s="297" customFormat="1" ht="15">
      <c r="A267" s="294">
        <v>43236</v>
      </c>
      <c r="B267" s="295" t="s">
        <v>49</v>
      </c>
      <c r="C267" s="295">
        <v>8000</v>
      </c>
      <c r="D267" s="295" t="s">
        <v>15</v>
      </c>
      <c r="E267" s="296">
        <v>75.849999999999994</v>
      </c>
      <c r="F267" s="296">
        <v>76.599999999999994</v>
      </c>
      <c r="G267" s="280">
        <v>77.75</v>
      </c>
      <c r="H267" s="281">
        <f t="shared" ref="H267" si="481">(IF(D267="SHORT",E267-F267,IF(D267="LONG",F267-E267)))*C267</f>
        <v>6000</v>
      </c>
      <c r="I267" s="282">
        <f>(IF(D267="SHORT",IF(G267="",0,E267-G267),IF(D267="LONG",IF(G267="",0,G267-F267))))*C267</f>
        <v>9200.0000000000455</v>
      </c>
      <c r="J267" s="283">
        <f t="shared" ref="J267" si="482">(H267+I267)/C267</f>
        <v>1.9000000000000057</v>
      </c>
      <c r="K267" s="284">
        <f t="shared" ref="K267" si="483">SUM(H267:I267)</f>
        <v>15200.000000000045</v>
      </c>
    </row>
    <row r="268" spans="1:11" s="11" customFormat="1" ht="15">
      <c r="A268" s="270">
        <v>43235</v>
      </c>
      <c r="B268" s="277" t="s">
        <v>162</v>
      </c>
      <c r="C268" s="271">
        <v>6000</v>
      </c>
      <c r="D268" s="277" t="s">
        <v>13</v>
      </c>
      <c r="E268" s="272">
        <v>334.45</v>
      </c>
      <c r="F268" s="272">
        <v>331.1</v>
      </c>
      <c r="G268" s="272"/>
      <c r="H268" s="273">
        <f t="shared" ref="H268:H269" si="484">(IF(D268="SHORT",E268-F268,IF(D268="LONG",F268-E268)))*C268</f>
        <v>20099.999999999796</v>
      </c>
      <c r="I268" s="274"/>
      <c r="J268" s="275">
        <f t="shared" ref="J268:J269" si="485">(H268+I268)/C268</f>
        <v>3.3499999999999659</v>
      </c>
      <c r="K268" s="276">
        <f t="shared" ref="K268:K269" si="486">SUM(H268:I268)</f>
        <v>20099.999999999796</v>
      </c>
    </row>
    <row r="269" spans="1:11" s="11" customFormat="1" ht="15">
      <c r="A269" s="270">
        <v>43235</v>
      </c>
      <c r="B269" s="277" t="s">
        <v>161</v>
      </c>
      <c r="C269" s="271">
        <v>2122</v>
      </c>
      <c r="D269" s="277" t="s">
        <v>15</v>
      </c>
      <c r="E269" s="272">
        <v>638</v>
      </c>
      <c r="F269" s="272">
        <v>634</v>
      </c>
      <c r="G269" s="272"/>
      <c r="H269" s="273">
        <f t="shared" si="484"/>
        <v>-8488</v>
      </c>
      <c r="I269" s="274"/>
      <c r="J269" s="275">
        <f t="shared" si="485"/>
        <v>-4</v>
      </c>
      <c r="K269" s="276">
        <f t="shared" si="486"/>
        <v>-8488</v>
      </c>
    </row>
    <row r="270" spans="1:11" s="11" customFormat="1" ht="15">
      <c r="A270" s="270">
        <v>43234</v>
      </c>
      <c r="B270" s="277" t="s">
        <v>163</v>
      </c>
      <c r="C270" s="271">
        <v>3000</v>
      </c>
      <c r="D270" s="277" t="s">
        <v>13</v>
      </c>
      <c r="E270" s="272">
        <v>628</v>
      </c>
      <c r="F270" s="272">
        <v>634.29999999999995</v>
      </c>
      <c r="G270" s="272"/>
      <c r="H270" s="273">
        <f t="shared" ref="H270" si="487">(IF(D270="SHORT",E270-F270,IF(D270="LONG",F270-E270)))*C270</f>
        <v>-18899.999999999862</v>
      </c>
      <c r="I270" s="274"/>
      <c r="J270" s="275">
        <f t="shared" ref="J270" si="488">(H270+I270)/C270</f>
        <v>-6.2999999999999536</v>
      </c>
      <c r="K270" s="276">
        <f t="shared" ref="K270" si="489">SUM(H270:I270)</f>
        <v>-18899.999999999862</v>
      </c>
    </row>
    <row r="271" spans="1:11" s="11" customFormat="1" ht="15">
      <c r="A271" s="270">
        <v>43234</v>
      </c>
      <c r="B271" s="277" t="s">
        <v>160</v>
      </c>
      <c r="C271" s="271">
        <v>1500</v>
      </c>
      <c r="D271" s="277" t="s">
        <v>13</v>
      </c>
      <c r="E271" s="272">
        <v>928.35</v>
      </c>
      <c r="F271" s="272">
        <v>923.4</v>
      </c>
      <c r="G271" s="272"/>
      <c r="H271" s="273">
        <f t="shared" ref="H271" si="490">(IF(D271="SHORT",E271-F271,IF(D271="LONG",F271-E271)))*C271</f>
        <v>7425.0000000000682</v>
      </c>
      <c r="I271" s="274"/>
      <c r="J271" s="275">
        <f t="shared" ref="J271" si="491">(H271+I271)/C271</f>
        <v>4.9500000000000455</v>
      </c>
      <c r="K271" s="276">
        <f t="shared" ref="K271" si="492">SUM(H271:I271)</f>
        <v>7425.0000000000682</v>
      </c>
    </row>
    <row r="272" spans="1:11" s="11" customFormat="1" ht="15">
      <c r="A272" s="270">
        <v>43231</v>
      </c>
      <c r="B272" s="277" t="s">
        <v>159</v>
      </c>
      <c r="C272" s="271">
        <v>1200</v>
      </c>
      <c r="D272" s="277" t="s">
        <v>15</v>
      </c>
      <c r="E272" s="272">
        <v>529</v>
      </c>
      <c r="F272" s="272">
        <v>534.25</v>
      </c>
      <c r="G272" s="272"/>
      <c r="H272" s="273">
        <f t="shared" ref="H272:H273" si="493">(IF(D272="SHORT",E272-F272,IF(D272="LONG",F272-E272)))*C272</f>
        <v>6300</v>
      </c>
      <c r="I272" s="274"/>
      <c r="J272" s="275">
        <f t="shared" ref="J272:J273" si="494">(H272+I272)/C272</f>
        <v>5.25</v>
      </c>
      <c r="K272" s="276">
        <f t="shared" ref="K272:K273" si="495">SUM(H272:I272)</f>
        <v>6300</v>
      </c>
    </row>
    <row r="273" spans="1:11" s="11" customFormat="1" ht="15">
      <c r="A273" s="270">
        <v>43231</v>
      </c>
      <c r="B273" s="277" t="s">
        <v>103</v>
      </c>
      <c r="C273" s="271">
        <v>1500</v>
      </c>
      <c r="D273" s="277" t="s">
        <v>15</v>
      </c>
      <c r="E273" s="272">
        <v>1373.5</v>
      </c>
      <c r="F273" s="272">
        <v>1387.2</v>
      </c>
      <c r="G273" s="272"/>
      <c r="H273" s="273">
        <f t="shared" si="493"/>
        <v>20550.000000000069</v>
      </c>
      <c r="I273" s="274"/>
      <c r="J273" s="275">
        <f t="shared" si="494"/>
        <v>13.700000000000045</v>
      </c>
      <c r="K273" s="276">
        <f t="shared" si="495"/>
        <v>20550.000000000069</v>
      </c>
    </row>
    <row r="274" spans="1:11" s="11" customFormat="1" ht="15">
      <c r="A274" s="270">
        <v>43230</v>
      </c>
      <c r="B274" s="277" t="s">
        <v>158</v>
      </c>
      <c r="C274" s="271">
        <v>5334</v>
      </c>
      <c r="D274" s="277" t="s">
        <v>13</v>
      </c>
      <c r="E274" s="272">
        <v>343.1</v>
      </c>
      <c r="F274" s="272">
        <v>339.7</v>
      </c>
      <c r="G274" s="272"/>
      <c r="H274" s="273">
        <f t="shared" ref="H274:H275" si="496">(IF(D274="SHORT",E274-F274,IF(D274="LONG",F274-E274)))*C274</f>
        <v>18135.60000000018</v>
      </c>
      <c r="I274" s="274"/>
      <c r="J274" s="275">
        <f t="shared" ref="J274:J275" si="497">(H274+I274)/C274</f>
        <v>3.4000000000000337</v>
      </c>
      <c r="K274" s="276">
        <f t="shared" ref="K274:K275" si="498">SUM(H274:I274)</f>
        <v>18135.60000000018</v>
      </c>
    </row>
    <row r="275" spans="1:11" s="11" customFormat="1" ht="15">
      <c r="A275" s="270">
        <v>43230</v>
      </c>
      <c r="B275" s="277" t="s">
        <v>157</v>
      </c>
      <c r="C275" s="271">
        <v>5200</v>
      </c>
      <c r="D275" s="277" t="s">
        <v>15</v>
      </c>
      <c r="E275" s="272">
        <v>317.60000000000002</v>
      </c>
      <c r="F275" s="272">
        <v>318.75</v>
      </c>
      <c r="G275" s="272"/>
      <c r="H275" s="273">
        <f t="shared" si="496"/>
        <v>5979.9999999998818</v>
      </c>
      <c r="I275" s="274"/>
      <c r="J275" s="275">
        <f t="shared" si="497"/>
        <v>1.1499999999999773</v>
      </c>
      <c r="K275" s="276">
        <f t="shared" si="498"/>
        <v>5979.9999999998818</v>
      </c>
    </row>
    <row r="276" spans="1:11" s="11" customFormat="1" ht="15">
      <c r="A276" s="270">
        <v>43229</v>
      </c>
      <c r="B276" s="277" t="s">
        <v>156</v>
      </c>
      <c r="C276" s="271">
        <v>10000</v>
      </c>
      <c r="D276" s="277" t="s">
        <v>15</v>
      </c>
      <c r="E276" s="272">
        <v>82</v>
      </c>
      <c r="F276" s="272">
        <v>82.8</v>
      </c>
      <c r="G276" s="272"/>
      <c r="H276" s="273">
        <f t="shared" ref="H276" si="499">(IF(D276="SHORT",E276-F276,IF(D276="LONG",F276-E276)))*C276</f>
        <v>7999.9999999999718</v>
      </c>
      <c r="I276" s="274"/>
      <c r="J276" s="275">
        <f t="shared" ref="J276" si="500">(H276+I276)/C276</f>
        <v>0.79999999999999716</v>
      </c>
      <c r="K276" s="276">
        <f t="shared" ref="K276" si="501">SUM(H276:I276)</f>
        <v>7999.9999999999718</v>
      </c>
    </row>
    <row r="277" spans="1:11" s="11" customFormat="1" ht="15">
      <c r="A277" s="270">
        <v>43228</v>
      </c>
      <c r="B277" s="277" t="s">
        <v>110</v>
      </c>
      <c r="C277" s="271">
        <v>5500</v>
      </c>
      <c r="D277" s="277" t="s">
        <v>15</v>
      </c>
      <c r="E277" s="272">
        <v>310.8</v>
      </c>
      <c r="F277" s="272">
        <v>313.8</v>
      </c>
      <c r="G277" s="272"/>
      <c r="H277" s="273">
        <f t="shared" ref="H277:H278" si="502">(IF(D277="SHORT",E277-F277,IF(D277="LONG",F277-E277)))*C277</f>
        <v>16500</v>
      </c>
      <c r="I277" s="274"/>
      <c r="J277" s="275">
        <f t="shared" ref="J277:J278" si="503">(H277+I277)/C277</f>
        <v>3</v>
      </c>
      <c r="K277" s="276">
        <f t="shared" ref="K277:K278" si="504">SUM(H277:I277)</f>
        <v>16500</v>
      </c>
    </row>
    <row r="278" spans="1:11" s="297" customFormat="1" ht="15">
      <c r="A278" s="294">
        <v>43227</v>
      </c>
      <c r="B278" s="295" t="s">
        <v>71</v>
      </c>
      <c r="C278" s="295">
        <v>9000</v>
      </c>
      <c r="D278" s="295" t="s">
        <v>15</v>
      </c>
      <c r="E278" s="296">
        <v>253.4</v>
      </c>
      <c r="F278" s="296">
        <v>255.9</v>
      </c>
      <c r="G278" s="280">
        <v>259.14999999999998</v>
      </c>
      <c r="H278" s="281">
        <f t="shared" si="502"/>
        <v>22500</v>
      </c>
      <c r="I278" s="282">
        <f>(IF(D278="SHORT",IF(G278="",0,E278-G278),IF(D278="LONG",IF(G278="",0,G278-F278))))*C278</f>
        <v>29249.999999999745</v>
      </c>
      <c r="J278" s="283">
        <f t="shared" si="503"/>
        <v>5.7499999999999716</v>
      </c>
      <c r="K278" s="284">
        <f t="shared" si="504"/>
        <v>51749.999999999745</v>
      </c>
    </row>
    <row r="279" spans="1:11" s="11" customFormat="1" ht="15">
      <c r="A279" s="270">
        <v>43227</v>
      </c>
      <c r="B279" s="277" t="s">
        <v>147</v>
      </c>
      <c r="C279" s="271">
        <v>1200</v>
      </c>
      <c r="D279" s="277" t="s">
        <v>15</v>
      </c>
      <c r="E279" s="272">
        <v>873.5</v>
      </c>
      <c r="F279" s="272">
        <v>882.2</v>
      </c>
      <c r="G279" s="272"/>
      <c r="H279" s="273">
        <f t="shared" ref="H279" si="505">(IF(D279="SHORT",E279-F279,IF(D279="LONG",F279-E279)))*C279</f>
        <v>10440.000000000055</v>
      </c>
      <c r="I279" s="274"/>
      <c r="J279" s="275">
        <f t="shared" ref="J279" si="506">(H279+I279)/C279</f>
        <v>8.7000000000000455</v>
      </c>
      <c r="K279" s="276">
        <f t="shared" ref="K279" si="507">SUM(H279:I279)</f>
        <v>10440.000000000055</v>
      </c>
    </row>
    <row r="280" spans="1:11" s="11" customFormat="1" ht="15">
      <c r="A280" s="270">
        <v>43224</v>
      </c>
      <c r="B280" s="277" t="s">
        <v>140</v>
      </c>
      <c r="C280" s="271">
        <v>1400</v>
      </c>
      <c r="D280" s="277" t="s">
        <v>15</v>
      </c>
      <c r="E280" s="272">
        <v>933.3</v>
      </c>
      <c r="F280" s="272">
        <v>940.75</v>
      </c>
      <c r="G280" s="272"/>
      <c r="H280" s="273">
        <f t="shared" ref="H280" si="508">(IF(D280="SHORT",E280-F280,IF(D280="LONG",F280-E280)))*C280</f>
        <v>10430.000000000064</v>
      </c>
      <c r="I280" s="274"/>
      <c r="J280" s="275">
        <f t="shared" ref="J280" si="509">(H280+I280)/C280</f>
        <v>7.4500000000000455</v>
      </c>
      <c r="K280" s="276">
        <f t="shared" ref="K280" si="510">SUM(H280:I280)</f>
        <v>10430.000000000064</v>
      </c>
    </row>
    <row r="281" spans="1:11" s="11" customFormat="1" ht="15">
      <c r="A281" s="270">
        <v>43223</v>
      </c>
      <c r="B281" s="277" t="s">
        <v>155</v>
      </c>
      <c r="C281" s="271">
        <v>5000</v>
      </c>
      <c r="D281" s="277" t="s">
        <v>15</v>
      </c>
      <c r="E281" s="272">
        <v>214.9</v>
      </c>
      <c r="F281" s="272">
        <v>217</v>
      </c>
      <c r="G281" s="272"/>
      <c r="H281" s="273">
        <f t="shared" ref="H281" si="511">(IF(D281="SHORT",E281-F281,IF(D281="LONG",F281-E281)))*C281</f>
        <v>10499.999999999971</v>
      </c>
      <c r="I281" s="274"/>
      <c r="J281" s="275">
        <f t="shared" ref="J281" si="512">(H281+I281)/C281</f>
        <v>2.0999999999999943</v>
      </c>
      <c r="K281" s="276">
        <f t="shared" ref="K281" si="513">SUM(H281:I281)</f>
        <v>10499.999999999971</v>
      </c>
    </row>
    <row r="282" spans="1:11" s="11" customFormat="1" ht="15">
      <c r="A282" s="270">
        <v>43223</v>
      </c>
      <c r="B282" s="277" t="s">
        <v>154</v>
      </c>
      <c r="C282" s="271">
        <v>12000</v>
      </c>
      <c r="D282" s="277" t="s">
        <v>13</v>
      </c>
      <c r="E282" s="272">
        <v>101.3</v>
      </c>
      <c r="F282" s="272">
        <v>100.3</v>
      </c>
      <c r="G282" s="272"/>
      <c r="H282" s="273">
        <f t="shared" ref="H282" si="514">(IF(D282="SHORT",E282-F282,IF(D282="LONG",F282-E282)))*C282</f>
        <v>12000</v>
      </c>
      <c r="I282" s="274"/>
      <c r="J282" s="275">
        <f t="shared" ref="J282" si="515">(H282+I282)/C282</f>
        <v>1</v>
      </c>
      <c r="K282" s="276">
        <f t="shared" ref="K282" si="516">SUM(H282:I282)</f>
        <v>12000</v>
      </c>
    </row>
    <row r="283" spans="1:11" s="11" customFormat="1" ht="15">
      <c r="A283" s="270">
        <v>43222</v>
      </c>
      <c r="B283" s="277" t="s">
        <v>153</v>
      </c>
      <c r="C283" s="271">
        <v>5000</v>
      </c>
      <c r="D283" s="277" t="s">
        <v>15</v>
      </c>
      <c r="E283" s="272">
        <v>377.85</v>
      </c>
      <c r="F283" s="272">
        <v>373.95</v>
      </c>
      <c r="G283" s="272"/>
      <c r="H283" s="273">
        <f t="shared" ref="H283" si="517">(IF(D283="SHORT",E283-F283,IF(D283="LONG",F283-E283)))*C283</f>
        <v>-19500.000000000171</v>
      </c>
      <c r="I283" s="274"/>
      <c r="J283" s="275">
        <f t="shared" ref="J283" si="518">(H283+I283)/C283</f>
        <v>-3.9000000000000341</v>
      </c>
      <c r="K283" s="276">
        <f t="shared" ref="K283" si="519">SUM(H283:I283)</f>
        <v>-19500.000000000171</v>
      </c>
    </row>
    <row r="284" spans="1:11" s="261" customFormat="1" ht="15.75">
      <c r="A284" s="293"/>
      <c r="B284" s="290"/>
      <c r="C284" s="290"/>
      <c r="D284" s="290"/>
      <c r="E284" s="290"/>
      <c r="F284" s="290"/>
      <c r="G284" s="290"/>
      <c r="H284" s="291"/>
      <c r="I284" s="292"/>
      <c r="J284" s="290"/>
      <c r="K284" s="290"/>
    </row>
    <row r="285" spans="1:11" s="11" customFormat="1" ht="15">
      <c r="A285" s="270">
        <v>43220</v>
      </c>
      <c r="B285" s="277" t="s">
        <v>152</v>
      </c>
      <c r="C285" s="271">
        <v>1200</v>
      </c>
      <c r="D285" s="277" t="s">
        <v>15</v>
      </c>
      <c r="E285" s="272">
        <v>1485.5</v>
      </c>
      <c r="F285" s="272">
        <v>1499.6</v>
      </c>
      <c r="G285" s="272"/>
      <c r="H285" s="273">
        <f t="shared" ref="H285" si="520">(IF(D285="SHORT",E285-F285,IF(D285="LONG",F285-E285)))*C285</f>
        <v>16919.999999999891</v>
      </c>
      <c r="I285" s="274"/>
      <c r="J285" s="275">
        <f t="shared" ref="J285" si="521">(H285+I285)/C285</f>
        <v>14.099999999999909</v>
      </c>
      <c r="K285" s="276">
        <f t="shared" ref="K285" si="522">SUM(H285:I285)</f>
        <v>16919.999999999891</v>
      </c>
    </row>
    <row r="286" spans="1:11" s="11" customFormat="1" ht="15">
      <c r="A286" s="270">
        <v>43217</v>
      </c>
      <c r="B286" s="277" t="s">
        <v>151</v>
      </c>
      <c r="C286" s="271">
        <v>500</v>
      </c>
      <c r="D286" s="277" t="s">
        <v>15</v>
      </c>
      <c r="E286" s="272">
        <v>2922.4</v>
      </c>
      <c r="F286" s="272">
        <v>2951.6</v>
      </c>
      <c r="G286" s="272"/>
      <c r="H286" s="273">
        <f t="shared" ref="H286" si="523">(IF(D286="SHORT",E286-F286,IF(D286="LONG",F286-E286)))*C286</f>
        <v>14599.999999999909</v>
      </c>
      <c r="I286" s="274"/>
      <c r="J286" s="275">
        <f t="shared" ref="J286" si="524">(H286+I286)/C286</f>
        <v>29.199999999999818</v>
      </c>
      <c r="K286" s="276">
        <f t="shared" ref="K286" si="525">SUM(H286:I286)</f>
        <v>14599.999999999909</v>
      </c>
    </row>
    <row r="287" spans="1:11" s="11" customFormat="1" ht="15">
      <c r="A287" s="270">
        <v>43216</v>
      </c>
      <c r="B287" s="277" t="s">
        <v>150</v>
      </c>
      <c r="C287" s="271">
        <v>12000</v>
      </c>
      <c r="D287" s="277" t="s">
        <v>15</v>
      </c>
      <c r="E287" s="272">
        <v>126.4</v>
      </c>
      <c r="F287" s="272">
        <v>127.6</v>
      </c>
      <c r="G287" s="272"/>
      <c r="H287" s="273">
        <f t="shared" ref="H287:H288" si="526">(IF(D287="SHORT",E287-F287,IF(D287="LONG",F287-E287)))*C287</f>
        <v>14399.999999999864</v>
      </c>
      <c r="I287" s="274"/>
      <c r="J287" s="275">
        <f t="shared" ref="J287:J288" si="527">(H287+I287)/C287</f>
        <v>1.1999999999999886</v>
      </c>
      <c r="K287" s="276">
        <f t="shared" ref="K287:K288" si="528">SUM(H287:I287)</f>
        <v>14399.999999999864</v>
      </c>
    </row>
    <row r="288" spans="1:11" s="11" customFormat="1" ht="15">
      <c r="A288" s="270">
        <v>43216</v>
      </c>
      <c r="B288" s="277" t="s">
        <v>149</v>
      </c>
      <c r="C288" s="271">
        <v>1600</v>
      </c>
      <c r="D288" s="277" t="s">
        <v>15</v>
      </c>
      <c r="E288" s="272">
        <v>1258</v>
      </c>
      <c r="F288" s="272">
        <v>1245.1500000000001</v>
      </c>
      <c r="G288" s="272"/>
      <c r="H288" s="273">
        <f t="shared" si="526"/>
        <v>-20559.999999999854</v>
      </c>
      <c r="I288" s="274"/>
      <c r="J288" s="275">
        <f t="shared" si="527"/>
        <v>-12.849999999999909</v>
      </c>
      <c r="K288" s="276">
        <f t="shared" si="528"/>
        <v>-20559.999999999854</v>
      </c>
    </row>
    <row r="289" spans="1:11" s="11" customFormat="1" ht="15">
      <c r="A289" s="270">
        <v>43215</v>
      </c>
      <c r="B289" s="277" t="s">
        <v>148</v>
      </c>
      <c r="C289" s="271">
        <v>8000</v>
      </c>
      <c r="D289" s="277" t="s">
        <v>15</v>
      </c>
      <c r="E289" s="272">
        <v>242.45</v>
      </c>
      <c r="F289" s="272">
        <v>244.75</v>
      </c>
      <c r="G289" s="272"/>
      <c r="H289" s="273">
        <f t="shared" ref="H289" si="529">(IF(D289="SHORT",E289-F289,IF(D289="LONG",F289-E289)))*C289</f>
        <v>18400.000000000091</v>
      </c>
      <c r="I289" s="274"/>
      <c r="J289" s="275">
        <f t="shared" ref="J289" si="530">(H289+I289)/C289</f>
        <v>2.3000000000000114</v>
      </c>
      <c r="K289" s="276">
        <f t="shared" ref="K289" si="531">SUM(H289:I289)</f>
        <v>18400.000000000091</v>
      </c>
    </row>
    <row r="290" spans="1:11" s="11" customFormat="1" ht="15">
      <c r="A290" s="270">
        <v>43214</v>
      </c>
      <c r="B290" s="277" t="s">
        <v>133</v>
      </c>
      <c r="C290" s="271">
        <v>8000</v>
      </c>
      <c r="D290" s="277" t="s">
        <v>15</v>
      </c>
      <c r="E290" s="272">
        <v>144.1</v>
      </c>
      <c r="F290" s="272">
        <v>142.65</v>
      </c>
      <c r="G290" s="272"/>
      <c r="H290" s="273">
        <f t="shared" ref="H290:H291" si="532">(IF(D290="SHORT",E290-F290,IF(D290="LONG",F290-E290)))*C290</f>
        <v>-11599.999999999909</v>
      </c>
      <c r="I290" s="274"/>
      <c r="J290" s="275">
        <f t="shared" ref="J290:J291" si="533">(H290+I290)/C290</f>
        <v>-1.4499999999999886</v>
      </c>
      <c r="K290" s="276">
        <f t="shared" ref="K290:K291" si="534">SUM(H290:I290)</f>
        <v>-11599.999999999909</v>
      </c>
    </row>
    <row r="291" spans="1:11" s="11" customFormat="1" ht="15">
      <c r="A291" s="270">
        <v>43214</v>
      </c>
      <c r="B291" s="277" t="s">
        <v>82</v>
      </c>
      <c r="C291" s="271">
        <v>24000</v>
      </c>
      <c r="D291" s="277" t="s">
        <v>15</v>
      </c>
      <c r="E291" s="272">
        <v>79</v>
      </c>
      <c r="F291" s="272">
        <v>79.25</v>
      </c>
      <c r="G291" s="272"/>
      <c r="H291" s="273">
        <f t="shared" si="532"/>
        <v>6000</v>
      </c>
      <c r="I291" s="274"/>
      <c r="J291" s="275">
        <f t="shared" si="533"/>
        <v>0.25</v>
      </c>
      <c r="K291" s="276">
        <f t="shared" si="534"/>
        <v>6000</v>
      </c>
    </row>
    <row r="292" spans="1:11" s="11" customFormat="1" ht="15">
      <c r="A292" s="270">
        <v>43213</v>
      </c>
      <c r="B292" s="277" t="s">
        <v>147</v>
      </c>
      <c r="C292" s="271">
        <v>1200</v>
      </c>
      <c r="D292" s="277" t="s">
        <v>15</v>
      </c>
      <c r="E292" s="272">
        <v>908.6</v>
      </c>
      <c r="F292" s="272">
        <v>914.25</v>
      </c>
      <c r="G292" s="272"/>
      <c r="H292" s="273">
        <f t="shared" ref="H292" si="535">(IF(D292="SHORT",E292-F292,IF(D292="LONG",F292-E292)))*C292</f>
        <v>6779.9999999999727</v>
      </c>
      <c r="I292" s="274"/>
      <c r="J292" s="275">
        <f t="shared" ref="J292" si="536">(H292+I292)/C292</f>
        <v>5.6499999999999773</v>
      </c>
      <c r="K292" s="276">
        <f t="shared" ref="K292" si="537">SUM(H292:I292)</f>
        <v>6779.9999999999727</v>
      </c>
    </row>
    <row r="293" spans="1:11" s="285" customFormat="1" ht="15">
      <c r="A293" s="278">
        <v>43213</v>
      </c>
      <c r="B293" s="279" t="s">
        <v>91</v>
      </c>
      <c r="C293" s="279">
        <v>1200</v>
      </c>
      <c r="D293" s="279" t="s">
        <v>15</v>
      </c>
      <c r="E293" s="280">
        <v>1180</v>
      </c>
      <c r="F293" s="280">
        <v>1191.8</v>
      </c>
      <c r="G293" s="280">
        <v>1206.7</v>
      </c>
      <c r="H293" s="281">
        <f t="shared" ref="H293" si="538">(IF(D293="SHORT",E293-F293,IF(D293="LONG",F293-E293)))*C293</f>
        <v>14159.999999999945</v>
      </c>
      <c r="I293" s="282">
        <f>(IF(D293="SHORT",IF(G293="",0,E293-G293),IF(D293="LONG",IF(G293="",0,G293-F293))))*C293</f>
        <v>17880.000000000109</v>
      </c>
      <c r="J293" s="283">
        <f t="shared" ref="J293" si="539">(H293+I293)/C293</f>
        <v>26.700000000000045</v>
      </c>
      <c r="K293" s="284">
        <f t="shared" ref="K293" si="540">SUM(H293:I293)</f>
        <v>32040.000000000055</v>
      </c>
    </row>
    <row r="294" spans="1:11" s="285" customFormat="1" ht="15">
      <c r="A294" s="278">
        <v>43210</v>
      </c>
      <c r="B294" s="279" t="s">
        <v>146</v>
      </c>
      <c r="C294" s="279">
        <v>4400</v>
      </c>
      <c r="D294" s="279" t="s">
        <v>15</v>
      </c>
      <c r="E294" s="280">
        <v>283.5</v>
      </c>
      <c r="F294" s="280">
        <v>286.14999999999998</v>
      </c>
      <c r="G294" s="280">
        <v>289.64999999999998</v>
      </c>
      <c r="H294" s="281">
        <f t="shared" ref="H294" si="541">(IF(D294="SHORT",E294-F294,IF(D294="LONG",F294-E294)))*C294</f>
        <v>11659.9999999999</v>
      </c>
      <c r="I294" s="282">
        <f>(IF(D294="SHORT",IF(G294="",0,E294-G294),IF(D294="LONG",IF(G294="",0,G294-F294))))*C294</f>
        <v>15400</v>
      </c>
      <c r="J294" s="283">
        <f t="shared" ref="J294" si="542">(H294+I294)/C294</f>
        <v>6.1499999999999773</v>
      </c>
      <c r="K294" s="284">
        <f t="shared" ref="K294" si="543">SUM(H294:I294)</f>
        <v>27059.999999999898</v>
      </c>
    </row>
    <row r="295" spans="1:11" s="285" customFormat="1" ht="15">
      <c r="A295" s="278">
        <v>43209</v>
      </c>
      <c r="B295" s="279" t="s">
        <v>145</v>
      </c>
      <c r="C295" s="279">
        <v>7000</v>
      </c>
      <c r="D295" s="279" t="s">
        <v>15</v>
      </c>
      <c r="E295" s="280">
        <v>152.30000000000001</v>
      </c>
      <c r="F295" s="280">
        <v>153.80000000000001</v>
      </c>
      <c r="G295" s="280">
        <v>155.75</v>
      </c>
      <c r="H295" s="281">
        <f t="shared" ref="H295" si="544">(IF(D295="SHORT",E295-F295,IF(D295="LONG",F295-E295)))*C295</f>
        <v>10500</v>
      </c>
      <c r="I295" s="282">
        <f>(IF(D295="SHORT",IF(G295="",0,E295-G295),IF(D295="LONG",IF(G295="",0,G295-F295))))*C295</f>
        <v>13649.99999999992</v>
      </c>
      <c r="J295" s="283">
        <f t="shared" ref="J295" si="545">(H295+I295)/C295</f>
        <v>3.4499999999999886</v>
      </c>
      <c r="K295" s="284">
        <f t="shared" ref="K295" si="546">SUM(H295:I295)</f>
        <v>24149.99999999992</v>
      </c>
    </row>
    <row r="296" spans="1:11" s="11" customFormat="1" ht="15">
      <c r="A296" s="270">
        <v>43208</v>
      </c>
      <c r="B296" s="277" t="s">
        <v>144</v>
      </c>
      <c r="C296" s="271">
        <v>1200</v>
      </c>
      <c r="D296" s="277" t="s">
        <v>15</v>
      </c>
      <c r="E296" s="272">
        <v>1575.75</v>
      </c>
      <c r="F296" s="272">
        <v>1580</v>
      </c>
      <c r="G296" s="272"/>
      <c r="H296" s="273">
        <f t="shared" ref="H296" si="547">(IF(D296="SHORT",E296-F296,IF(D296="LONG",F296-E296)))*C296</f>
        <v>5100</v>
      </c>
      <c r="I296" s="274"/>
      <c r="J296" s="275">
        <f t="shared" ref="J296" si="548">(H296+I296)/C296</f>
        <v>4.25</v>
      </c>
      <c r="K296" s="276">
        <f t="shared" ref="K296" si="549">SUM(H296:I296)</f>
        <v>5100</v>
      </c>
    </row>
    <row r="297" spans="1:11" s="11" customFormat="1" ht="15">
      <c r="A297" s="270">
        <v>43207</v>
      </c>
      <c r="B297" s="277" t="s">
        <v>143</v>
      </c>
      <c r="C297" s="271">
        <v>6000</v>
      </c>
      <c r="D297" s="277" t="s">
        <v>15</v>
      </c>
      <c r="E297" s="272">
        <v>212.5</v>
      </c>
      <c r="F297" s="272">
        <v>214.6</v>
      </c>
      <c r="G297" s="272"/>
      <c r="H297" s="273">
        <f t="shared" ref="H297" si="550">(IF(D297="SHORT",E297-F297,IF(D297="LONG",F297-E297)))*C297</f>
        <v>12599.999999999965</v>
      </c>
      <c r="I297" s="274"/>
      <c r="J297" s="275">
        <f t="shared" ref="J297" si="551">(H297+I297)/C297</f>
        <v>2.0999999999999943</v>
      </c>
      <c r="K297" s="276">
        <f t="shared" ref="K297" si="552">SUM(H297:I297)</f>
        <v>12599.999999999965</v>
      </c>
    </row>
    <row r="298" spans="1:11" s="11" customFormat="1" ht="15">
      <c r="A298" s="270">
        <v>43206</v>
      </c>
      <c r="B298" s="277" t="s">
        <v>142</v>
      </c>
      <c r="C298" s="271">
        <v>6000</v>
      </c>
      <c r="D298" s="277" t="s">
        <v>15</v>
      </c>
      <c r="E298" s="272">
        <v>410.65</v>
      </c>
      <c r="F298" s="272">
        <v>414.75</v>
      </c>
      <c r="G298" s="272"/>
      <c r="H298" s="273">
        <f t="shared" ref="H298" si="553">(IF(D298="SHORT",E298-F298,IF(D298="LONG",F298-E298)))*C298</f>
        <v>24600.000000000138</v>
      </c>
      <c r="I298" s="274"/>
      <c r="J298" s="275">
        <f t="shared" ref="J298" si="554">(H298+I298)/C298</f>
        <v>4.1000000000000227</v>
      </c>
      <c r="K298" s="276">
        <f t="shared" ref="K298" si="555">SUM(H298:I298)</f>
        <v>24600.000000000138</v>
      </c>
    </row>
    <row r="299" spans="1:11" s="11" customFormat="1" ht="15">
      <c r="A299" s="270">
        <v>43203</v>
      </c>
      <c r="B299" s="277" t="s">
        <v>14</v>
      </c>
      <c r="C299" s="271">
        <v>2000</v>
      </c>
      <c r="D299" s="277" t="s">
        <v>15</v>
      </c>
      <c r="E299" s="272">
        <v>872.2</v>
      </c>
      <c r="F299" s="272">
        <v>880.05</v>
      </c>
      <c r="G299" s="272"/>
      <c r="H299" s="273">
        <f t="shared" ref="H299" si="556">(IF(D299="SHORT",E299-F299,IF(D299="LONG",F299-E299)))*C299</f>
        <v>15699.999999999818</v>
      </c>
      <c r="I299" s="274"/>
      <c r="J299" s="275">
        <f t="shared" ref="J299" si="557">(H299+I299)/C299</f>
        <v>7.8499999999999091</v>
      </c>
      <c r="K299" s="276">
        <f t="shared" ref="K299" si="558">SUM(H299:I299)</f>
        <v>15699.999999999818</v>
      </c>
    </row>
    <row r="300" spans="1:11" s="11" customFormat="1" ht="15">
      <c r="A300" s="270">
        <v>43202</v>
      </c>
      <c r="B300" s="277" t="s">
        <v>141</v>
      </c>
      <c r="C300" s="271">
        <v>1600</v>
      </c>
      <c r="D300" s="277" t="s">
        <v>13</v>
      </c>
      <c r="E300" s="272">
        <v>1124.3499999999999</v>
      </c>
      <c r="F300" s="272">
        <v>1131.95</v>
      </c>
      <c r="G300" s="272"/>
      <c r="H300" s="273">
        <f t="shared" ref="H300" si="559">(IF(D300="SHORT",E300-F300,IF(D300="LONG",F300-E300)))*C300</f>
        <v>-12160.000000000218</v>
      </c>
      <c r="I300" s="274"/>
      <c r="J300" s="275">
        <f t="shared" ref="J300" si="560">(H300+I300)/C300</f>
        <v>-7.6000000000001364</v>
      </c>
      <c r="K300" s="276">
        <f t="shared" ref="K300" si="561">SUM(H300:I300)</f>
        <v>-12160.000000000218</v>
      </c>
    </row>
    <row r="301" spans="1:11" s="11" customFormat="1" ht="15">
      <c r="A301" s="270">
        <v>43201</v>
      </c>
      <c r="B301" s="277" t="s">
        <v>128</v>
      </c>
      <c r="C301" s="271">
        <v>4000</v>
      </c>
      <c r="D301" s="277" t="s">
        <v>15</v>
      </c>
      <c r="E301" s="272">
        <v>407.8</v>
      </c>
      <c r="F301" s="272">
        <v>411.85</v>
      </c>
      <c r="G301" s="272"/>
      <c r="H301" s="273">
        <f t="shared" ref="H301:H302" si="562">(IF(D301="SHORT",E301-F301,IF(D301="LONG",F301-E301)))*C301</f>
        <v>16200.000000000045</v>
      </c>
      <c r="I301" s="274"/>
      <c r="J301" s="275">
        <f t="shared" ref="J301:J302" si="563">(H301+I301)/C301</f>
        <v>4.0500000000000114</v>
      </c>
      <c r="K301" s="276">
        <f t="shared" ref="K301:K302" si="564">SUM(H301:I301)</f>
        <v>16200.000000000045</v>
      </c>
    </row>
    <row r="302" spans="1:11" s="285" customFormat="1" ht="15">
      <c r="A302" s="278">
        <v>43200</v>
      </c>
      <c r="B302" s="279" t="s">
        <v>140</v>
      </c>
      <c r="C302" s="279">
        <v>1400</v>
      </c>
      <c r="D302" s="279" t="s">
        <v>15</v>
      </c>
      <c r="E302" s="280">
        <v>952.35</v>
      </c>
      <c r="F302" s="280">
        <v>961.35</v>
      </c>
      <c r="G302" s="280">
        <v>972.95</v>
      </c>
      <c r="H302" s="281">
        <f t="shared" si="562"/>
        <v>12600</v>
      </c>
      <c r="I302" s="282">
        <f>(IF(D302="SHORT",IF(G302="",0,E302-G302),IF(D302="LONG",IF(G302="",0,G302-F302))))*C302</f>
        <v>16240.000000000033</v>
      </c>
      <c r="J302" s="283">
        <f t="shared" si="563"/>
        <v>20.600000000000023</v>
      </c>
      <c r="K302" s="284">
        <f t="shared" si="564"/>
        <v>28840.000000000033</v>
      </c>
    </row>
    <row r="303" spans="1:11" s="11" customFormat="1" ht="15">
      <c r="A303" s="270">
        <v>43200</v>
      </c>
      <c r="B303" s="277" t="s">
        <v>12</v>
      </c>
      <c r="C303" s="271">
        <v>2400</v>
      </c>
      <c r="D303" s="277" t="s">
        <v>13</v>
      </c>
      <c r="E303" s="272">
        <v>752.3</v>
      </c>
      <c r="F303" s="272">
        <v>756.45</v>
      </c>
      <c r="G303" s="272"/>
      <c r="H303" s="273">
        <f t="shared" ref="H303" si="565">(IF(D303="SHORT",E303-F303,IF(D303="LONG",F303-E303)))*C303</f>
        <v>-9960.0000000002183</v>
      </c>
      <c r="I303" s="274"/>
      <c r="J303" s="275">
        <f t="shared" ref="J303" si="566">(H303+I303)/C303</f>
        <v>-4.1500000000000909</v>
      </c>
      <c r="K303" s="276">
        <f t="shared" ref="K303" si="567">SUM(H303:I303)</f>
        <v>-9960.0000000002183</v>
      </c>
    </row>
    <row r="304" spans="1:11" s="11" customFormat="1" ht="15">
      <c r="A304" s="270">
        <v>43196</v>
      </c>
      <c r="B304" s="277" t="s">
        <v>130</v>
      </c>
      <c r="C304" s="271">
        <v>3000</v>
      </c>
      <c r="D304" s="277" t="s">
        <v>15</v>
      </c>
      <c r="E304" s="272">
        <v>719</v>
      </c>
      <c r="F304" s="272">
        <v>726.15</v>
      </c>
      <c r="G304" s="272"/>
      <c r="H304" s="273">
        <f t="shared" ref="H304" si="568">(IF(D304="SHORT",E304-F304,IF(D304="LONG",F304-E304)))*C304</f>
        <v>21449.999999999931</v>
      </c>
      <c r="I304" s="274"/>
      <c r="J304" s="275">
        <f t="shared" ref="J304" si="569">(H304+I304)/C304</f>
        <v>7.1499999999999773</v>
      </c>
      <c r="K304" s="276">
        <f t="shared" ref="K304" si="570">SUM(H304:I304)</f>
        <v>21449.999999999931</v>
      </c>
    </row>
    <row r="305" spans="1:11" s="285" customFormat="1" ht="15">
      <c r="A305" s="278">
        <v>43195</v>
      </c>
      <c r="B305" s="279" t="s">
        <v>139</v>
      </c>
      <c r="C305" s="279">
        <v>8000</v>
      </c>
      <c r="D305" s="279" t="s">
        <v>15</v>
      </c>
      <c r="E305" s="280">
        <v>146.65</v>
      </c>
      <c r="F305" s="280">
        <v>148.1</v>
      </c>
      <c r="G305" s="280">
        <v>149.9</v>
      </c>
      <c r="H305" s="281">
        <f t="shared" ref="H305" si="571">(IF(D305="SHORT",E305-F305,IF(D305="LONG",F305-E305)))*C305</f>
        <v>11599.999999999909</v>
      </c>
      <c r="I305" s="282">
        <f>(IF(D305="SHORT",IF(G305="",0,E305-G305),IF(D305="LONG",IF(G305="",0,G305-F305))))*C305</f>
        <v>14400.000000000091</v>
      </c>
      <c r="J305" s="283">
        <f t="shared" ref="J305" si="572">(H305+I305)/C305</f>
        <v>3.25</v>
      </c>
      <c r="K305" s="284">
        <f t="shared" ref="K305" si="573">SUM(H305:I305)</f>
        <v>26000</v>
      </c>
    </row>
    <row r="306" spans="1:11" s="11" customFormat="1" ht="15">
      <c r="A306" s="270">
        <v>43194</v>
      </c>
      <c r="B306" s="277" t="s">
        <v>138</v>
      </c>
      <c r="C306" s="271">
        <v>5000</v>
      </c>
      <c r="D306" s="277" t="s">
        <v>15</v>
      </c>
      <c r="E306" s="272">
        <v>370.05</v>
      </c>
      <c r="F306" s="272">
        <v>373.75</v>
      </c>
      <c r="G306" s="272"/>
      <c r="H306" s="273">
        <f t="shared" ref="H306" si="574">(IF(D306="SHORT",E306-F306,IF(D306="LONG",F306-E306)))*C306</f>
        <v>18499.999999999942</v>
      </c>
      <c r="I306" s="274"/>
      <c r="J306" s="275">
        <f t="shared" ref="J306" si="575">(H306+I306)/C306</f>
        <v>3.6999999999999882</v>
      </c>
      <c r="K306" s="276">
        <f t="shared" ref="K306" si="576">SUM(H306:I306)</f>
        <v>18499.999999999942</v>
      </c>
    </row>
    <row r="307" spans="1:11" s="11" customFormat="1" ht="15">
      <c r="A307" s="270">
        <v>43193</v>
      </c>
      <c r="B307" s="277" t="s">
        <v>137</v>
      </c>
      <c r="C307" s="271">
        <v>2400</v>
      </c>
      <c r="D307" s="277" t="s">
        <v>13</v>
      </c>
      <c r="E307" s="272">
        <v>604.79999999999995</v>
      </c>
      <c r="F307" s="272">
        <v>598.75</v>
      </c>
      <c r="G307" s="272"/>
      <c r="H307" s="273">
        <f t="shared" ref="H307" si="577">(IF(D307="SHORT",E307-F307,IF(D307="LONG",F307-E307)))*C307</f>
        <v>14519.999999999891</v>
      </c>
      <c r="I307" s="274"/>
      <c r="J307" s="275">
        <f t="shared" ref="J307" si="578">(H307+I307)/C307</f>
        <v>6.0499999999999545</v>
      </c>
      <c r="K307" s="276">
        <f t="shared" ref="K307" si="579">SUM(H307:I307)</f>
        <v>14519.999999999891</v>
      </c>
    </row>
    <row r="308" spans="1:11" s="261" customFormat="1" ht="15.75">
      <c r="A308" s="289"/>
      <c r="B308" s="286"/>
      <c r="C308" s="286"/>
      <c r="D308" s="286"/>
      <c r="E308" s="286"/>
      <c r="F308" s="286"/>
      <c r="G308" s="286"/>
      <c r="H308" s="287"/>
      <c r="I308" s="288"/>
      <c r="J308" s="286"/>
      <c r="K308" s="286"/>
    </row>
    <row r="309" spans="1:11" s="285" customFormat="1" ht="15">
      <c r="A309" s="278">
        <v>43187</v>
      </c>
      <c r="B309" s="279" t="s">
        <v>133</v>
      </c>
      <c r="C309" s="279">
        <v>8000</v>
      </c>
      <c r="D309" s="279" t="s">
        <v>15</v>
      </c>
      <c r="E309" s="280">
        <v>142.94999999999999</v>
      </c>
      <c r="F309" s="280">
        <v>144.30000000000001</v>
      </c>
      <c r="G309" s="280">
        <v>146</v>
      </c>
      <c r="H309" s="281">
        <f t="shared" ref="H309" si="580">(IF(D309="SHORT",E309-F309,IF(D309="LONG",F309-E309)))*C309</f>
        <v>10800.000000000182</v>
      </c>
      <c r="I309" s="282">
        <f>(IF(D309="SHORT",IF(G309="",0,E309-G309),IF(D309="LONG",IF(G309="",0,G309-F309))))*C309</f>
        <v>13599.999999999909</v>
      </c>
      <c r="J309" s="283">
        <f t="shared" ref="J309" si="581">(H309+I309)/C309</f>
        <v>3.0500000000000114</v>
      </c>
      <c r="K309" s="284">
        <f t="shared" ref="K309" si="582">SUM(H309:I309)</f>
        <v>24400.000000000091</v>
      </c>
    </row>
    <row r="310" spans="1:11" s="11" customFormat="1" ht="15">
      <c r="A310" s="270">
        <v>43186</v>
      </c>
      <c r="B310" s="277" t="s">
        <v>136</v>
      </c>
      <c r="C310" s="271">
        <v>10000</v>
      </c>
      <c r="D310" s="277" t="s">
        <v>15</v>
      </c>
      <c r="E310" s="272">
        <v>106</v>
      </c>
      <c r="F310" s="272">
        <v>107.1</v>
      </c>
      <c r="G310" s="272"/>
      <c r="H310" s="273">
        <f t="shared" ref="H310" si="583">(IF(D310="SHORT",E310-F310,IF(D310="LONG",F310-E310)))*C310</f>
        <v>10999.999999999944</v>
      </c>
      <c r="I310" s="274"/>
      <c r="J310" s="275">
        <f t="shared" ref="J310" si="584">(H310+I310)/C310</f>
        <v>1.0999999999999943</v>
      </c>
      <c r="K310" s="276">
        <f t="shared" ref="K310" si="585">SUM(H310:I310)</f>
        <v>10999.999999999944</v>
      </c>
    </row>
    <row r="311" spans="1:11" s="11" customFormat="1" ht="15">
      <c r="A311" s="270">
        <v>43185</v>
      </c>
      <c r="B311" s="277" t="s">
        <v>135</v>
      </c>
      <c r="C311" s="271">
        <v>1200</v>
      </c>
      <c r="D311" s="277" t="s">
        <v>13</v>
      </c>
      <c r="E311" s="272">
        <v>1108</v>
      </c>
      <c r="F311" s="272">
        <v>1104</v>
      </c>
      <c r="G311" s="272"/>
      <c r="H311" s="273">
        <f t="shared" ref="H311" si="586">(IF(D311="SHORT",E311-F311,IF(D311="LONG",F311-E311)))*C311</f>
        <v>4800</v>
      </c>
      <c r="I311" s="274"/>
      <c r="J311" s="275">
        <f t="shared" ref="J311" si="587">(H311+I311)/C311</f>
        <v>4</v>
      </c>
      <c r="K311" s="276">
        <f t="shared" ref="K311" si="588">SUM(H311:I311)</f>
        <v>4800</v>
      </c>
    </row>
    <row r="312" spans="1:11" s="11" customFormat="1" ht="15">
      <c r="A312" s="270">
        <v>43181</v>
      </c>
      <c r="B312" s="277" t="s">
        <v>130</v>
      </c>
      <c r="C312" s="271">
        <v>3000</v>
      </c>
      <c r="D312" s="277" t="s">
        <v>13</v>
      </c>
      <c r="E312" s="272">
        <v>670</v>
      </c>
      <c r="F312" s="272">
        <v>665.2</v>
      </c>
      <c r="G312" s="272"/>
      <c r="H312" s="273">
        <f t="shared" ref="H312" si="589">(IF(D312="SHORT",E312-F312,IF(D312="LONG",F312-E312)))*C312</f>
        <v>14399.999999999864</v>
      </c>
      <c r="I312" s="274"/>
      <c r="J312" s="275">
        <f t="shared" ref="J312" si="590">(H312+I312)/C312</f>
        <v>4.7999999999999545</v>
      </c>
      <c r="K312" s="276">
        <f t="shared" ref="K312" si="591">SUM(H312:I312)</f>
        <v>14399.999999999864</v>
      </c>
    </row>
    <row r="313" spans="1:11" s="11" customFormat="1" ht="15">
      <c r="A313" s="270">
        <v>43180</v>
      </c>
      <c r="B313" s="277" t="s">
        <v>134</v>
      </c>
      <c r="C313" s="271">
        <v>9000</v>
      </c>
      <c r="D313" s="277" t="s">
        <v>15</v>
      </c>
      <c r="E313" s="272">
        <v>431</v>
      </c>
      <c r="F313" s="272">
        <v>433</v>
      </c>
      <c r="G313" s="272"/>
      <c r="H313" s="273">
        <f t="shared" ref="H313" si="592">(IF(D313="SHORT",E313-F313,IF(D313="LONG",F313-E313)))*C313</f>
        <v>18000</v>
      </c>
      <c r="I313" s="274"/>
      <c r="J313" s="275">
        <f t="shared" ref="J313" si="593">(H313+I313)/C313</f>
        <v>2</v>
      </c>
      <c r="K313" s="276">
        <f t="shared" ref="K313" si="594">SUM(H313:I313)</f>
        <v>18000</v>
      </c>
    </row>
    <row r="314" spans="1:11" s="285" customFormat="1" ht="15">
      <c r="A314" s="278">
        <v>43178</v>
      </c>
      <c r="B314" s="279" t="s">
        <v>133</v>
      </c>
      <c r="C314" s="279">
        <v>8000</v>
      </c>
      <c r="D314" s="279" t="s">
        <v>13</v>
      </c>
      <c r="E314" s="280">
        <v>134.25</v>
      </c>
      <c r="F314" s="280">
        <v>132.9</v>
      </c>
      <c r="G314" s="280">
        <v>131.19999999999999</v>
      </c>
      <c r="H314" s="281">
        <f t="shared" ref="H314" si="595">(IF(D314="SHORT",E314-F314,IF(D314="LONG",F314-E314)))*C314</f>
        <v>10799.999999999955</v>
      </c>
      <c r="I314" s="282">
        <f>(IF(D314="SHORT",IF(G314="",0,E314-G314),IF(D314="LONG",IF(G314="",0,G314-F314))))*C314</f>
        <v>24400.000000000091</v>
      </c>
      <c r="J314" s="283">
        <f t="shared" ref="J314" si="596">(H314+I314)/C314</f>
        <v>4.4000000000000057</v>
      </c>
      <c r="K314" s="284">
        <f t="shared" ref="K314" si="597">SUM(H314:I314)</f>
        <v>35200.000000000044</v>
      </c>
    </row>
    <row r="315" spans="1:11" s="11" customFormat="1" ht="15">
      <c r="A315" s="270">
        <v>43173</v>
      </c>
      <c r="B315" s="277" t="s">
        <v>132</v>
      </c>
      <c r="C315" s="271">
        <v>9000</v>
      </c>
      <c r="D315" s="277" t="s">
        <v>15</v>
      </c>
      <c r="E315" s="272">
        <v>233.1</v>
      </c>
      <c r="F315" s="272">
        <v>235.4</v>
      </c>
      <c r="G315" s="272"/>
      <c r="H315" s="273">
        <f t="shared" ref="H315" si="598">(IF(D315="SHORT",E315-F315,IF(D315="LONG",F315-E315)))*C315</f>
        <v>20700.000000000102</v>
      </c>
      <c r="I315" s="274"/>
      <c r="J315" s="275">
        <f t="shared" ref="J315" si="599">(H315+I315)/C315</f>
        <v>2.3000000000000114</v>
      </c>
      <c r="K315" s="276">
        <f t="shared" ref="K315" si="600">SUM(H315:I315)</f>
        <v>20700.000000000102</v>
      </c>
    </row>
    <row r="316" spans="1:11" s="11" customFormat="1" ht="15">
      <c r="A316" s="270">
        <v>43172</v>
      </c>
      <c r="B316" s="277" t="s">
        <v>131</v>
      </c>
      <c r="C316" s="271">
        <v>1200</v>
      </c>
      <c r="D316" s="277" t="s">
        <v>15</v>
      </c>
      <c r="E316" s="272">
        <v>1284.25</v>
      </c>
      <c r="F316" s="272">
        <v>1293.5</v>
      </c>
      <c r="G316" s="272"/>
      <c r="H316" s="273">
        <f t="shared" ref="H316" si="601">(IF(D316="SHORT",E316-F316,IF(D316="LONG",F316-E316)))*C316</f>
        <v>11100</v>
      </c>
      <c r="I316" s="274"/>
      <c r="J316" s="275">
        <f t="shared" ref="J316" si="602">(H316+I316)/C316</f>
        <v>9.25</v>
      </c>
      <c r="K316" s="276">
        <f t="shared" ref="K316" si="603">SUM(H316:I316)</f>
        <v>11100</v>
      </c>
    </row>
    <row r="317" spans="1:11" s="11" customFormat="1" ht="15">
      <c r="A317" s="270">
        <v>43172</v>
      </c>
      <c r="B317" s="277" t="s">
        <v>131</v>
      </c>
      <c r="C317" s="271">
        <v>1200</v>
      </c>
      <c r="D317" s="277" t="s">
        <v>15</v>
      </c>
      <c r="E317" s="272">
        <v>1284.25</v>
      </c>
      <c r="F317" s="272">
        <v>1293.5</v>
      </c>
      <c r="G317" s="272"/>
      <c r="H317" s="273">
        <f t="shared" ref="H317" si="604">(IF(D317="SHORT",E317-F317,IF(D317="LONG",F317-E317)))*C317</f>
        <v>11100</v>
      </c>
      <c r="I317" s="274"/>
      <c r="J317" s="275">
        <f t="shared" ref="J317" si="605">(H317+I317)/C317</f>
        <v>9.25</v>
      </c>
      <c r="K317" s="276">
        <f t="shared" ref="K317" si="606">SUM(H317:I317)</f>
        <v>11100</v>
      </c>
    </row>
    <row r="318" spans="1:11" s="11" customFormat="1" ht="15">
      <c r="A318" s="270">
        <v>43167</v>
      </c>
      <c r="B318" s="277" t="s">
        <v>129</v>
      </c>
      <c r="C318" s="271">
        <v>3150</v>
      </c>
      <c r="D318" s="277" t="s">
        <v>15</v>
      </c>
      <c r="E318" s="272">
        <v>359.15</v>
      </c>
      <c r="F318" s="272">
        <v>363.5</v>
      </c>
      <c r="G318" s="272"/>
      <c r="H318" s="273">
        <f t="shared" ref="H318:H319" si="607">(IF(D318="SHORT",E318-F318,IF(D318="LONG",F318-E318)))*C318</f>
        <v>13702.500000000071</v>
      </c>
      <c r="I318" s="274"/>
      <c r="J318" s="275">
        <f t="shared" ref="J318:J319" si="608">(H318+I318)/C318</f>
        <v>4.3500000000000227</v>
      </c>
      <c r="K318" s="276">
        <f t="shared" ref="K318:K319" si="609">SUM(H318:I318)</f>
        <v>13702.500000000071</v>
      </c>
    </row>
    <row r="319" spans="1:11" s="11" customFormat="1" ht="15">
      <c r="A319" s="270">
        <v>43167</v>
      </c>
      <c r="B319" s="277" t="s">
        <v>128</v>
      </c>
      <c r="C319" s="271">
        <v>4000</v>
      </c>
      <c r="D319" s="277" t="s">
        <v>13</v>
      </c>
      <c r="E319" s="272">
        <v>387.5</v>
      </c>
      <c r="F319" s="272">
        <v>391.45</v>
      </c>
      <c r="G319" s="272"/>
      <c r="H319" s="273">
        <f t="shared" si="607"/>
        <v>-15799.999999999955</v>
      </c>
      <c r="I319" s="274"/>
      <c r="J319" s="275">
        <f t="shared" si="608"/>
        <v>-3.9499999999999886</v>
      </c>
      <c r="K319" s="276">
        <f t="shared" si="609"/>
        <v>-15799.999999999955</v>
      </c>
    </row>
    <row r="320" spans="1:11" s="11" customFormat="1" ht="15">
      <c r="A320" s="270">
        <v>43166</v>
      </c>
      <c r="B320" s="277" t="s">
        <v>127</v>
      </c>
      <c r="C320" s="271">
        <v>1000</v>
      </c>
      <c r="D320" s="277" t="s">
        <v>13</v>
      </c>
      <c r="E320" s="272">
        <v>1985.25</v>
      </c>
      <c r="F320" s="272">
        <v>1976.8</v>
      </c>
      <c r="G320" s="272"/>
      <c r="H320" s="273">
        <f t="shared" ref="H320" si="610">(IF(D320="SHORT",E320-F320,IF(D320="LONG",F320-E320)))*C320</f>
        <v>8450.0000000000455</v>
      </c>
      <c r="I320" s="274"/>
      <c r="J320" s="275">
        <f t="shared" ref="J320" si="611">(H320+I320)/C320</f>
        <v>8.4500000000000455</v>
      </c>
      <c r="K320" s="276">
        <f t="shared" ref="K320" si="612">SUM(H320:I320)</f>
        <v>8450.0000000000455</v>
      </c>
    </row>
    <row r="321" spans="1:11" s="285" customFormat="1" ht="15">
      <c r="A321" s="278">
        <v>43165</v>
      </c>
      <c r="B321" s="279" t="s">
        <v>126</v>
      </c>
      <c r="C321" s="279">
        <v>6400</v>
      </c>
      <c r="D321" s="279" t="s">
        <v>13</v>
      </c>
      <c r="E321" s="280">
        <v>146.19999999999999</v>
      </c>
      <c r="F321" s="280">
        <v>144.5</v>
      </c>
      <c r="G321" s="280">
        <v>142.44999999999999</v>
      </c>
      <c r="H321" s="281">
        <f t="shared" ref="H321" si="613">(IF(D321="SHORT",E321-F321,IF(D321="LONG",F321-E321)))*C321</f>
        <v>10879.999999999927</v>
      </c>
      <c r="I321" s="282">
        <f>(IF(D321="SHORT",IF(G321="",0,E321-G321),IF(D321="LONG",IF(G321="",0,G321-F321))))*C321</f>
        <v>24000</v>
      </c>
      <c r="J321" s="283">
        <f t="shared" ref="J321" si="614">(H321+I321)/C321</f>
        <v>5.4499999999999886</v>
      </c>
      <c r="K321" s="284">
        <f t="shared" ref="K321" si="615">SUM(H321:I321)</f>
        <v>34879.999999999927</v>
      </c>
    </row>
    <row r="322" spans="1:11" s="11" customFormat="1" ht="15">
      <c r="A322" s="270">
        <v>43164</v>
      </c>
      <c r="B322" s="277" t="s">
        <v>125</v>
      </c>
      <c r="C322" s="271">
        <v>1000</v>
      </c>
      <c r="D322" s="277" t="s">
        <v>13</v>
      </c>
      <c r="E322" s="272">
        <v>1893</v>
      </c>
      <c r="F322" s="272">
        <v>1871.25</v>
      </c>
      <c r="G322" s="272"/>
      <c r="H322" s="273">
        <f t="shared" ref="H322" si="616">(IF(D322="SHORT",E322-F322,IF(D322="LONG",F322-E322)))*C322</f>
        <v>21750</v>
      </c>
      <c r="I322" s="274"/>
      <c r="J322" s="275">
        <f t="shared" ref="J322" si="617">(H322+I322)/C322</f>
        <v>21.75</v>
      </c>
      <c r="K322" s="276">
        <f t="shared" ref="K322" si="618">SUM(H322:I322)</f>
        <v>21750</v>
      </c>
    </row>
    <row r="323" spans="1:11" s="11" customFormat="1" ht="15">
      <c r="A323" s="270">
        <v>43164</v>
      </c>
      <c r="B323" s="277" t="s">
        <v>68</v>
      </c>
      <c r="C323" s="271">
        <v>14000</v>
      </c>
      <c r="D323" s="277" t="s">
        <v>13</v>
      </c>
      <c r="E323" s="272">
        <v>141.30000000000001</v>
      </c>
      <c r="F323" s="272">
        <v>139.5</v>
      </c>
      <c r="G323" s="272"/>
      <c r="H323" s="273">
        <f t="shared" ref="H323" si="619">(IF(D323="SHORT",E323-F323,IF(D323="LONG",F323-E323)))*C323</f>
        <v>25200.00000000016</v>
      </c>
      <c r="I323" s="274"/>
      <c r="J323" s="275">
        <f t="shared" ref="J323" si="620">(H323+I323)/C323</f>
        <v>1.8000000000000114</v>
      </c>
      <c r="K323" s="276">
        <f t="shared" ref="K323" si="621">SUM(H323:I323)</f>
        <v>25200.00000000016</v>
      </c>
    </row>
  </sheetData>
  <mergeCells count="15">
    <mergeCell ref="A1:K1"/>
    <mergeCell ref="A2:K2"/>
    <mergeCell ref="A3:B3"/>
    <mergeCell ref="C3:D3"/>
    <mergeCell ref="H3:I3"/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24"/>
  <sheetViews>
    <sheetView topLeftCell="A130" workbookViewId="0">
      <selection activeCell="E44" sqref="E44"/>
    </sheetView>
  </sheetViews>
  <sheetFormatPr defaultColWidth="17.28515625" defaultRowHeight="15" customHeight="1"/>
  <cols>
    <col min="1" max="1" width="14.7109375" bestFit="1" customWidth="1"/>
    <col min="2" max="2" width="26.42578125" customWidth="1"/>
    <col min="3" max="3" width="8.85546875" customWidth="1"/>
    <col min="4" max="4" width="9.85546875" customWidth="1"/>
    <col min="5" max="5" width="9.5703125" customWidth="1"/>
    <col min="6" max="6" width="9.42578125" bestFit="1" customWidth="1"/>
    <col min="7" max="7" width="10.140625" bestFit="1" customWidth="1"/>
    <col min="8" max="9" width="17.7109375" customWidth="1"/>
    <col min="10" max="10" width="27.7109375" customWidth="1"/>
  </cols>
  <sheetData>
    <row r="1" spans="1:12" ht="15" customHeight="1">
      <c r="A1" s="38"/>
      <c r="B1" s="37"/>
      <c r="C1" s="38"/>
      <c r="D1" s="39"/>
      <c r="E1" s="38"/>
      <c r="F1" s="38"/>
      <c r="G1" s="38"/>
      <c r="H1" s="38"/>
      <c r="I1" s="38"/>
      <c r="J1" s="38"/>
    </row>
    <row r="2" spans="1:12" ht="15" customHeight="1">
      <c r="A2" s="38"/>
      <c r="B2" s="37"/>
      <c r="C2" s="38"/>
      <c r="D2" s="39"/>
      <c r="E2" s="38"/>
      <c r="F2" s="38"/>
      <c r="G2" s="38"/>
      <c r="H2" s="38"/>
      <c r="I2" s="38"/>
      <c r="J2" s="38"/>
    </row>
    <row r="3" spans="1:12" ht="15.75" customHeight="1">
      <c r="A3" s="38"/>
      <c r="B3" s="37"/>
      <c r="C3" s="38"/>
      <c r="D3" s="38"/>
      <c r="E3" s="38"/>
      <c r="F3" s="38"/>
      <c r="G3" s="38"/>
      <c r="H3" s="40"/>
      <c r="I3" s="38"/>
      <c r="J3" s="38"/>
    </row>
    <row r="4" spans="1:12" ht="15" customHeight="1">
      <c r="A4" s="38"/>
      <c r="B4" s="37"/>
      <c r="C4" s="38"/>
      <c r="D4" s="39"/>
      <c r="E4" s="38"/>
      <c r="F4" s="38"/>
      <c r="G4" s="38"/>
      <c r="H4" s="38"/>
      <c r="I4" s="38"/>
      <c r="J4" s="38"/>
    </row>
    <row r="5" spans="1:12" ht="15" customHeight="1">
      <c r="A5" s="38"/>
      <c r="B5" s="37"/>
      <c r="C5" s="38"/>
      <c r="D5" s="39"/>
      <c r="E5" s="38"/>
      <c r="F5" s="38"/>
      <c r="G5" s="38"/>
      <c r="H5" s="38"/>
      <c r="I5" s="38"/>
      <c r="J5" s="38"/>
    </row>
    <row r="6" spans="1:12" ht="15" customHeight="1">
      <c r="A6" s="51"/>
      <c r="B6" s="52"/>
      <c r="C6" s="51"/>
      <c r="D6" s="51"/>
      <c r="E6" s="51"/>
      <c r="F6" s="51"/>
      <c r="G6" s="51"/>
      <c r="H6" s="51"/>
      <c r="I6" s="53"/>
      <c r="J6" s="54" t="s">
        <v>0</v>
      </c>
    </row>
    <row r="7" spans="1:12" ht="15" customHeight="1">
      <c r="A7" s="52" t="s">
        <v>1</v>
      </c>
      <c r="B7" s="52" t="s">
        <v>2</v>
      </c>
      <c r="C7" s="52" t="s">
        <v>3</v>
      </c>
      <c r="D7" s="52" t="s">
        <v>4</v>
      </c>
      <c r="E7" s="52" t="s">
        <v>5</v>
      </c>
      <c r="F7" s="52" t="s">
        <v>6</v>
      </c>
      <c r="G7" s="52" t="s">
        <v>7</v>
      </c>
      <c r="H7" s="52" t="s">
        <v>8</v>
      </c>
      <c r="I7" s="52" t="s">
        <v>9</v>
      </c>
      <c r="J7" s="55"/>
    </row>
    <row r="8" spans="1:12" ht="15" customHeight="1" thickBot="1">
      <c r="A8" s="52"/>
      <c r="B8" s="52" t="s">
        <v>10</v>
      </c>
      <c r="C8" s="52"/>
      <c r="D8" s="52"/>
      <c r="E8" s="52"/>
      <c r="F8" s="52"/>
      <c r="G8" s="52"/>
      <c r="H8" s="52"/>
      <c r="I8" s="52"/>
      <c r="J8" s="54" t="s">
        <v>11</v>
      </c>
    </row>
    <row r="9" spans="1:12" s="56" customFormat="1" ht="15" customHeight="1" thickBot="1">
      <c r="A9" s="445" t="s">
        <v>61</v>
      </c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7"/>
    </row>
    <row r="10" spans="1:12" s="261" customFormat="1" ht="15" customHeight="1">
      <c r="A10" s="24">
        <v>43159</v>
      </c>
      <c r="B10" s="61" t="s">
        <v>113</v>
      </c>
      <c r="C10" s="25">
        <v>7000</v>
      </c>
      <c r="D10" s="25" t="s">
        <v>15</v>
      </c>
      <c r="E10" s="26">
        <v>157</v>
      </c>
      <c r="F10" s="26">
        <v>158.9</v>
      </c>
      <c r="G10" s="26">
        <v>161.054</v>
      </c>
      <c r="H10" s="27">
        <f t="shared" ref="H10" si="0">(IF(D10="SHORT",E10-F10,IF(D10="LONG",F10-E10)))*C10</f>
        <v>13300.00000000004</v>
      </c>
      <c r="I10" s="27">
        <f t="shared" ref="I10" si="1">(G10-F10)*C10</f>
        <v>15077.999999999975</v>
      </c>
      <c r="J10" s="27">
        <f t="shared" ref="J10" si="2">(I10+H10)</f>
        <v>28378.000000000015</v>
      </c>
    </row>
    <row r="11" spans="1:12" s="260" customFormat="1" ht="15" customHeight="1">
      <c r="A11" s="24">
        <v>43158</v>
      </c>
      <c r="B11" s="61" t="s">
        <v>112</v>
      </c>
      <c r="C11" s="25">
        <v>5600</v>
      </c>
      <c r="D11" s="25" t="s">
        <v>15</v>
      </c>
      <c r="E11" s="26">
        <v>202</v>
      </c>
      <c r="F11" s="26">
        <v>202.3</v>
      </c>
      <c r="G11" s="26">
        <v>0</v>
      </c>
      <c r="H11" s="27">
        <f t="shared" ref="H11:H12" si="3">(IF(D11="SHORT",E11-F11,IF(D11="LONG",F11-E11)))*C11</f>
        <v>1680.0000000000637</v>
      </c>
      <c r="I11" s="27">
        <v>0</v>
      </c>
      <c r="J11" s="27">
        <f t="shared" ref="J11:J12" si="4">(I11+H11)</f>
        <v>1680.0000000000637</v>
      </c>
    </row>
    <row r="12" spans="1:12" s="260" customFormat="1" ht="15" customHeight="1">
      <c r="A12" s="24">
        <v>43158</v>
      </c>
      <c r="B12" s="61" t="s">
        <v>87</v>
      </c>
      <c r="C12" s="25">
        <v>3000</v>
      </c>
      <c r="D12" s="25" t="s">
        <v>13</v>
      </c>
      <c r="E12" s="26">
        <v>374.2</v>
      </c>
      <c r="F12" s="26">
        <v>369.7</v>
      </c>
      <c r="G12" s="26">
        <v>0</v>
      </c>
      <c r="H12" s="27">
        <f t="shared" si="3"/>
        <v>13500</v>
      </c>
      <c r="I12" s="27">
        <v>0</v>
      </c>
      <c r="J12" s="27">
        <f t="shared" si="4"/>
        <v>13500</v>
      </c>
    </row>
    <row r="13" spans="1:12" s="259" customFormat="1" ht="15" customHeight="1">
      <c r="A13" s="24">
        <v>43157</v>
      </c>
      <c r="B13" s="61" t="s">
        <v>111</v>
      </c>
      <c r="C13" s="25">
        <v>1200</v>
      </c>
      <c r="D13" s="25" t="s">
        <v>15</v>
      </c>
      <c r="E13" s="26">
        <v>819.5</v>
      </c>
      <c r="F13" s="26">
        <v>829.3</v>
      </c>
      <c r="G13" s="26">
        <v>0</v>
      </c>
      <c r="H13" s="27">
        <f>(IF(D13="SHORT",E13-F13,IF(D13="LONG",F13-E13)))*C13</f>
        <v>11759.999999999945</v>
      </c>
      <c r="I13" s="27">
        <v>0</v>
      </c>
      <c r="J13" s="27">
        <f t="shared" ref="J13" si="5">(I13+H13)</f>
        <v>11759.999999999945</v>
      </c>
    </row>
    <row r="14" spans="1:12" s="258" customFormat="1" ht="15" customHeight="1">
      <c r="A14" s="24">
        <v>43154</v>
      </c>
      <c r="B14" s="61" t="s">
        <v>110</v>
      </c>
      <c r="C14" s="25">
        <v>5500</v>
      </c>
      <c r="D14" s="25" t="s">
        <v>15</v>
      </c>
      <c r="E14" s="26">
        <v>321.25</v>
      </c>
      <c r="F14" s="26">
        <v>325.10000000000002</v>
      </c>
      <c r="G14" s="26">
        <v>0</v>
      </c>
      <c r="H14" s="27">
        <f>(IF(D14="SHORT",E14-F14,IF(D14="LONG",F14-E14)))*C14</f>
        <v>21175.000000000124</v>
      </c>
      <c r="I14" s="27">
        <v>0</v>
      </c>
      <c r="J14" s="27">
        <f t="shared" ref="J14" si="6">(I14+H14)</f>
        <v>21175.000000000124</v>
      </c>
    </row>
    <row r="15" spans="1:12" s="258" customFormat="1" ht="15" customHeight="1">
      <c r="A15" s="24">
        <v>43153</v>
      </c>
      <c r="B15" s="61" t="s">
        <v>85</v>
      </c>
      <c r="C15" s="25">
        <v>5000</v>
      </c>
      <c r="D15" s="25" t="s">
        <v>15</v>
      </c>
      <c r="E15" s="26">
        <v>202.75</v>
      </c>
      <c r="F15" s="26">
        <v>205.25</v>
      </c>
      <c r="G15" s="26">
        <v>0</v>
      </c>
      <c r="H15" s="27">
        <f>(IF(D15="SHORT",E15-F15,IF(D15="LONG",F15-E15)))*C15</f>
        <v>12500</v>
      </c>
      <c r="I15" s="27">
        <v>0</v>
      </c>
      <c r="J15" s="27">
        <f t="shared" ref="J15" si="7">(I15+H15)</f>
        <v>12500</v>
      </c>
    </row>
    <row r="16" spans="1:12" s="257" customFormat="1" ht="15" customHeight="1">
      <c r="A16" s="24">
        <v>43152</v>
      </c>
      <c r="B16" s="61" t="s">
        <v>109</v>
      </c>
      <c r="C16" s="25">
        <v>2000</v>
      </c>
      <c r="D16" s="25" t="s">
        <v>13</v>
      </c>
      <c r="E16" s="26">
        <v>499.1</v>
      </c>
      <c r="F16" s="26">
        <v>496.75</v>
      </c>
      <c r="G16" s="26">
        <v>0</v>
      </c>
      <c r="H16" s="27">
        <f>(IF(D16="SHORT",E16-F16,IF(D16="LONG",F16-E16)))*C16</f>
        <v>4700.0000000000455</v>
      </c>
      <c r="I16" s="27">
        <v>0</v>
      </c>
      <c r="J16" s="27">
        <f t="shared" ref="J16" si="8">(I16+H16)</f>
        <v>4700.0000000000455</v>
      </c>
    </row>
    <row r="17" spans="1:10" s="256" customFormat="1" ht="15" customHeight="1">
      <c r="A17" s="24">
        <v>43147</v>
      </c>
      <c r="B17" s="61" t="s">
        <v>57</v>
      </c>
      <c r="C17" s="25">
        <v>14000</v>
      </c>
      <c r="D17" s="25" t="s">
        <v>15</v>
      </c>
      <c r="E17" s="26">
        <v>109.5</v>
      </c>
      <c r="F17" s="26">
        <v>110.5</v>
      </c>
      <c r="G17" s="26">
        <v>0</v>
      </c>
      <c r="H17" s="27">
        <f>(IF(D17="SHORT",E17-F17,IF(D17="LONG",F17-E17)))*C17</f>
        <v>14000</v>
      </c>
      <c r="I17" s="27">
        <v>0</v>
      </c>
      <c r="J17" s="27">
        <f t="shared" ref="J17" si="9">(I17+H17)</f>
        <v>14000</v>
      </c>
    </row>
    <row r="18" spans="1:10" s="256" customFormat="1" ht="15" customHeight="1">
      <c r="A18" s="24">
        <v>43147</v>
      </c>
      <c r="B18" s="61" t="s">
        <v>107</v>
      </c>
      <c r="C18" s="25">
        <v>10000</v>
      </c>
      <c r="D18" s="25" t="s">
        <v>15</v>
      </c>
      <c r="E18" s="26">
        <v>228</v>
      </c>
      <c r="F18" s="26">
        <v>229.5</v>
      </c>
      <c r="G18" s="26">
        <v>0</v>
      </c>
      <c r="H18" s="27">
        <f t="shared" ref="H18:H83" si="10">(IF(D18="SHORT",E18-F18,IF(D18="LONG",F18-E18)))*C18</f>
        <v>15000</v>
      </c>
      <c r="I18" s="27">
        <v>0</v>
      </c>
      <c r="J18" s="27">
        <f t="shared" ref="J18" si="11">(I18+H18)</f>
        <v>15000</v>
      </c>
    </row>
    <row r="19" spans="1:10" s="255" customFormat="1" ht="15" customHeight="1">
      <c r="A19" s="24">
        <v>43146</v>
      </c>
      <c r="B19" s="61" t="s">
        <v>28</v>
      </c>
      <c r="C19" s="25">
        <v>4000</v>
      </c>
      <c r="D19" s="25" t="s">
        <v>15</v>
      </c>
      <c r="E19" s="26">
        <v>525</v>
      </c>
      <c r="F19" s="26">
        <v>521.25</v>
      </c>
      <c r="G19" s="26">
        <v>28.8</v>
      </c>
      <c r="H19" s="27">
        <f t="shared" si="10"/>
        <v>-15000</v>
      </c>
      <c r="I19" s="27">
        <v>0</v>
      </c>
      <c r="J19" s="27">
        <f t="shared" ref="J19" si="12">(I19+H19)</f>
        <v>-15000</v>
      </c>
    </row>
    <row r="20" spans="1:10" s="255" customFormat="1" ht="15" customHeight="1">
      <c r="A20" s="24">
        <v>43146</v>
      </c>
      <c r="B20" s="61" t="s">
        <v>108</v>
      </c>
      <c r="C20" s="25">
        <v>1000</v>
      </c>
      <c r="D20" s="25" t="s">
        <v>15</v>
      </c>
      <c r="E20" s="26">
        <v>1842</v>
      </c>
      <c r="F20" s="26">
        <v>1850</v>
      </c>
      <c r="G20" s="26">
        <v>28.8</v>
      </c>
      <c r="H20" s="27">
        <f t="shared" si="10"/>
        <v>8000</v>
      </c>
      <c r="I20" s="27">
        <v>0</v>
      </c>
      <c r="J20" s="27">
        <f t="shared" ref="J20" si="13">(I20+H20)</f>
        <v>8000</v>
      </c>
    </row>
    <row r="21" spans="1:10" s="255" customFormat="1" ht="15" customHeight="1">
      <c r="A21" s="24">
        <v>43145</v>
      </c>
      <c r="B21" s="61" t="s">
        <v>31</v>
      </c>
      <c r="C21" s="25">
        <v>40000</v>
      </c>
      <c r="D21" s="25" t="s">
        <v>15</v>
      </c>
      <c r="E21" s="26">
        <v>28.05</v>
      </c>
      <c r="F21" s="26">
        <v>28.4</v>
      </c>
      <c r="G21" s="26">
        <v>28.8</v>
      </c>
      <c r="H21" s="27">
        <f t="shared" si="10"/>
        <v>13999.999999999915</v>
      </c>
      <c r="I21" s="27">
        <f t="shared" ref="I21" si="14">(G21-F21)*C21</f>
        <v>16000.000000000085</v>
      </c>
      <c r="J21" s="27">
        <f t="shared" ref="J21" si="15">(I21+H21)</f>
        <v>30000</v>
      </c>
    </row>
    <row r="22" spans="1:10" s="255" customFormat="1" ht="15" customHeight="1">
      <c r="A22" s="24">
        <v>43145</v>
      </c>
      <c r="B22" s="61" t="s">
        <v>106</v>
      </c>
      <c r="C22" s="25">
        <v>14000</v>
      </c>
      <c r="D22" s="25" t="s">
        <v>15</v>
      </c>
      <c r="E22" s="26">
        <v>137</v>
      </c>
      <c r="F22" s="26">
        <v>137.5</v>
      </c>
      <c r="G22" s="26">
        <v>0</v>
      </c>
      <c r="H22" s="27">
        <f t="shared" si="10"/>
        <v>7000</v>
      </c>
      <c r="I22" s="27">
        <v>0</v>
      </c>
      <c r="J22" s="27">
        <f t="shared" ref="J22" si="16">(I22+H22)</f>
        <v>7000</v>
      </c>
    </row>
    <row r="23" spans="1:10" s="255" customFormat="1" ht="15" customHeight="1">
      <c r="A23" s="24">
        <v>43145</v>
      </c>
      <c r="B23" s="61" t="s">
        <v>28</v>
      </c>
      <c r="C23" s="25">
        <v>8000</v>
      </c>
      <c r="D23" s="25" t="s">
        <v>15</v>
      </c>
      <c r="E23" s="26">
        <v>522.5</v>
      </c>
      <c r="F23" s="26">
        <v>520</v>
      </c>
      <c r="G23" s="26">
        <v>0</v>
      </c>
      <c r="H23" s="27">
        <f t="shared" si="10"/>
        <v>-20000</v>
      </c>
      <c r="I23" s="27">
        <v>0</v>
      </c>
      <c r="J23" s="27">
        <f t="shared" ref="J23" si="17">(I23+H23)</f>
        <v>-20000</v>
      </c>
    </row>
    <row r="24" spans="1:10" s="254" customFormat="1" ht="15" customHeight="1">
      <c r="A24" s="24">
        <v>43143</v>
      </c>
      <c r="B24" s="61" t="s">
        <v>77</v>
      </c>
      <c r="C24" s="25">
        <v>6000</v>
      </c>
      <c r="D24" s="25" t="s">
        <v>15</v>
      </c>
      <c r="E24" s="26">
        <v>224</v>
      </c>
      <c r="F24" s="26">
        <v>224</v>
      </c>
      <c r="G24" s="26">
        <v>0</v>
      </c>
      <c r="H24" s="27">
        <f t="shared" si="10"/>
        <v>0</v>
      </c>
      <c r="I24" s="27">
        <v>0</v>
      </c>
      <c r="J24" s="27">
        <f t="shared" ref="J24" si="18">(I24+H24)</f>
        <v>0</v>
      </c>
    </row>
    <row r="25" spans="1:10" s="253" customFormat="1" ht="15" customHeight="1">
      <c r="A25" s="24">
        <v>43140</v>
      </c>
      <c r="B25" s="61" t="s">
        <v>106</v>
      </c>
      <c r="C25" s="25">
        <v>14000</v>
      </c>
      <c r="D25" s="25" t="s">
        <v>15</v>
      </c>
      <c r="E25" s="26">
        <v>133.5</v>
      </c>
      <c r="F25" s="26">
        <v>134.25</v>
      </c>
      <c r="G25" s="26">
        <v>135</v>
      </c>
      <c r="H25" s="27">
        <f t="shared" si="10"/>
        <v>10500</v>
      </c>
      <c r="I25" s="27">
        <f t="shared" ref="I25" si="19">(G25-F25)*C25</f>
        <v>10500</v>
      </c>
      <c r="J25" s="27">
        <f t="shared" ref="J25" si="20">(I25+H25)</f>
        <v>21000</v>
      </c>
    </row>
    <row r="26" spans="1:10" s="252" customFormat="1" ht="15" customHeight="1">
      <c r="A26" s="24">
        <v>43139</v>
      </c>
      <c r="B26" s="61" t="s">
        <v>20</v>
      </c>
      <c r="C26" s="25">
        <v>8000</v>
      </c>
      <c r="D26" s="25" t="s">
        <v>15</v>
      </c>
      <c r="E26" s="26">
        <v>395</v>
      </c>
      <c r="F26" s="26">
        <v>397</v>
      </c>
      <c r="G26" s="26">
        <v>399</v>
      </c>
      <c r="H26" s="27">
        <f t="shared" si="10"/>
        <v>16000</v>
      </c>
      <c r="I26" s="27">
        <f t="shared" ref="I26:I31" si="21">(G26-F26)*C26</f>
        <v>16000</v>
      </c>
      <c r="J26" s="27">
        <f t="shared" ref="J26" si="22">(I26+H26)</f>
        <v>32000</v>
      </c>
    </row>
    <row r="27" spans="1:10" s="252" customFormat="1" ht="15" customHeight="1">
      <c r="A27" s="24">
        <v>43139</v>
      </c>
      <c r="B27" s="61" t="s">
        <v>107</v>
      </c>
      <c r="C27" s="25">
        <v>10000</v>
      </c>
      <c r="D27" s="25" t="s">
        <v>15</v>
      </c>
      <c r="E27" s="26">
        <v>233</v>
      </c>
      <c r="F27" s="26">
        <v>234</v>
      </c>
      <c r="G27" s="26">
        <v>234.5</v>
      </c>
      <c r="H27" s="27">
        <f t="shared" si="10"/>
        <v>10000</v>
      </c>
      <c r="I27" s="27">
        <f t="shared" si="21"/>
        <v>5000</v>
      </c>
      <c r="J27" s="27">
        <f t="shared" ref="J27" si="23">(I27+H27)</f>
        <v>15000</v>
      </c>
    </row>
    <row r="28" spans="1:10" s="251" customFormat="1" ht="15" customHeight="1">
      <c r="A28" s="24">
        <v>43138</v>
      </c>
      <c r="B28" s="61" t="s">
        <v>71</v>
      </c>
      <c r="C28" s="25">
        <v>8000</v>
      </c>
      <c r="D28" s="25" t="s">
        <v>15</v>
      </c>
      <c r="E28" s="26">
        <v>214</v>
      </c>
      <c r="F28" s="26">
        <v>215</v>
      </c>
      <c r="G28" s="26">
        <v>216</v>
      </c>
      <c r="H28" s="27">
        <f t="shared" si="10"/>
        <v>8000</v>
      </c>
      <c r="I28" s="27">
        <f t="shared" si="21"/>
        <v>8000</v>
      </c>
      <c r="J28" s="27">
        <f t="shared" ref="J28" si="24">(I28+H28)</f>
        <v>16000</v>
      </c>
    </row>
    <row r="29" spans="1:10" s="251" customFormat="1" ht="15" customHeight="1">
      <c r="A29" s="24">
        <v>43138</v>
      </c>
      <c r="B29" s="61" t="s">
        <v>106</v>
      </c>
      <c r="C29" s="25">
        <v>14000</v>
      </c>
      <c r="D29" s="25" t="s">
        <v>15</v>
      </c>
      <c r="E29" s="26">
        <v>132</v>
      </c>
      <c r="F29" s="26">
        <v>132.69999999999999</v>
      </c>
      <c r="G29" s="26">
        <v>133.5</v>
      </c>
      <c r="H29" s="27">
        <f t="shared" si="10"/>
        <v>9799.9999999998399</v>
      </c>
      <c r="I29" s="27">
        <f t="shared" si="21"/>
        <v>11200.00000000016</v>
      </c>
      <c r="J29" s="27">
        <f t="shared" ref="J29" si="25">(I29+H29)</f>
        <v>21000</v>
      </c>
    </row>
    <row r="30" spans="1:10" s="250" customFormat="1" ht="15" customHeight="1">
      <c r="A30" s="24">
        <v>43137</v>
      </c>
      <c r="B30" s="61" t="s">
        <v>80</v>
      </c>
      <c r="C30" s="25">
        <v>6000</v>
      </c>
      <c r="D30" s="25" t="s">
        <v>15</v>
      </c>
      <c r="E30" s="26">
        <v>244</v>
      </c>
      <c r="F30" s="26">
        <v>245</v>
      </c>
      <c r="G30" s="26">
        <v>246</v>
      </c>
      <c r="H30" s="27">
        <f t="shared" si="10"/>
        <v>6000</v>
      </c>
      <c r="I30" s="27">
        <f t="shared" si="21"/>
        <v>6000</v>
      </c>
      <c r="J30" s="27">
        <f t="shared" ref="J30" si="26">(I30+H30)</f>
        <v>12000</v>
      </c>
    </row>
    <row r="31" spans="1:10" s="250" customFormat="1" ht="15" customHeight="1">
      <c r="A31" s="24">
        <v>43137</v>
      </c>
      <c r="B31" s="61" t="s">
        <v>36</v>
      </c>
      <c r="C31" s="25">
        <v>5000</v>
      </c>
      <c r="D31" s="25" t="s">
        <v>15</v>
      </c>
      <c r="E31" s="26">
        <v>399</v>
      </c>
      <c r="F31" s="26">
        <v>401</v>
      </c>
      <c r="G31" s="26">
        <v>403</v>
      </c>
      <c r="H31" s="27">
        <f t="shared" si="10"/>
        <v>10000</v>
      </c>
      <c r="I31" s="27">
        <f t="shared" si="21"/>
        <v>10000</v>
      </c>
      <c r="J31" s="27">
        <f t="shared" ref="J31" si="27">(I31+H31)</f>
        <v>20000</v>
      </c>
    </row>
    <row r="32" spans="1:10" s="250" customFormat="1" ht="15" customHeight="1">
      <c r="A32" s="24">
        <v>43137</v>
      </c>
      <c r="B32" s="61" t="s">
        <v>78</v>
      </c>
      <c r="C32" s="25">
        <v>5000</v>
      </c>
      <c r="D32" s="25" t="s">
        <v>15</v>
      </c>
      <c r="E32" s="26">
        <v>213</v>
      </c>
      <c r="F32" s="26">
        <v>213</v>
      </c>
      <c r="G32" s="26">
        <v>0</v>
      </c>
      <c r="H32" s="27">
        <f t="shared" si="10"/>
        <v>0</v>
      </c>
      <c r="I32" s="27">
        <v>0</v>
      </c>
      <c r="J32" s="27">
        <f t="shared" ref="J32" si="28">(I32+H32)</f>
        <v>0</v>
      </c>
    </row>
    <row r="33" spans="1:10" s="249" customFormat="1" ht="15" customHeight="1">
      <c r="A33" s="24">
        <v>43136</v>
      </c>
      <c r="B33" s="61" t="s">
        <v>79</v>
      </c>
      <c r="C33" s="25">
        <v>18000</v>
      </c>
      <c r="D33" s="25" t="s">
        <v>15</v>
      </c>
      <c r="E33" s="26">
        <v>119.15</v>
      </c>
      <c r="F33" s="26">
        <v>119.7</v>
      </c>
      <c r="G33" s="26">
        <v>120.5</v>
      </c>
      <c r="H33" s="27">
        <f t="shared" si="10"/>
        <v>9899.9999999999491</v>
      </c>
      <c r="I33" s="27">
        <f>(G33-F33)*C33</f>
        <v>14399.999999999949</v>
      </c>
      <c r="J33" s="27">
        <f t="shared" ref="J33" si="29">(I33+H33)</f>
        <v>24299.999999999898</v>
      </c>
    </row>
    <row r="34" spans="1:10" s="249" customFormat="1" ht="15" customHeight="1">
      <c r="A34" s="24">
        <v>43136</v>
      </c>
      <c r="B34" s="61" t="s">
        <v>34</v>
      </c>
      <c r="C34" s="25">
        <v>8000</v>
      </c>
      <c r="D34" s="25" t="s">
        <v>15</v>
      </c>
      <c r="E34" s="26">
        <v>208</v>
      </c>
      <c r="F34" s="26">
        <v>208.95</v>
      </c>
      <c r="G34" s="26">
        <v>0</v>
      </c>
      <c r="H34" s="27">
        <f t="shared" si="10"/>
        <v>7599.9999999999091</v>
      </c>
      <c r="I34" s="27">
        <v>0</v>
      </c>
      <c r="J34" s="27">
        <f t="shared" ref="J34" si="30">(I34+H34)</f>
        <v>7599.9999999999091</v>
      </c>
    </row>
    <row r="35" spans="1:10" s="248" customFormat="1" ht="15" customHeight="1">
      <c r="A35" s="24">
        <v>43133</v>
      </c>
      <c r="B35" s="61" t="s">
        <v>106</v>
      </c>
      <c r="C35" s="25">
        <v>14000</v>
      </c>
      <c r="D35" s="25" t="s">
        <v>15</v>
      </c>
      <c r="E35" s="26">
        <v>124.5</v>
      </c>
      <c r="F35" s="26">
        <v>125.25</v>
      </c>
      <c r="G35" s="26">
        <v>126</v>
      </c>
      <c r="H35" s="27">
        <f t="shared" si="10"/>
        <v>10500</v>
      </c>
      <c r="I35" s="27">
        <f t="shared" ref="I35" si="31">(G35-F35)*C35</f>
        <v>10500</v>
      </c>
      <c r="J35" s="27">
        <f t="shared" ref="J35" si="32">(I35+H35)</f>
        <v>21000</v>
      </c>
    </row>
    <row r="36" spans="1:10" s="248" customFormat="1" ht="15" customHeight="1">
      <c r="A36" s="24">
        <v>43133</v>
      </c>
      <c r="B36" s="61" t="s">
        <v>107</v>
      </c>
      <c r="C36" s="25">
        <v>10000</v>
      </c>
      <c r="D36" s="25" t="s">
        <v>15</v>
      </c>
      <c r="E36" s="26">
        <v>228</v>
      </c>
      <c r="F36" s="26">
        <v>229</v>
      </c>
      <c r="G36" s="26">
        <v>230</v>
      </c>
      <c r="H36" s="27">
        <f t="shared" si="10"/>
        <v>10000</v>
      </c>
      <c r="I36" s="27">
        <f t="shared" ref="I36" si="33">(G36-F36)*C36</f>
        <v>10000</v>
      </c>
      <c r="J36" s="27">
        <f t="shared" ref="J36" si="34">(I36+H36)</f>
        <v>20000</v>
      </c>
    </row>
    <row r="37" spans="1:10" s="267" customFormat="1" ht="15" customHeight="1">
      <c r="A37" s="262"/>
      <c r="B37" s="263"/>
      <c r="C37" s="264"/>
      <c r="D37" s="264"/>
      <c r="E37" s="265"/>
      <c r="F37" s="265"/>
      <c r="G37" s="265"/>
      <c r="H37" s="266"/>
      <c r="I37" s="266"/>
      <c r="J37" s="266"/>
    </row>
    <row r="38" spans="1:10" s="267" customFormat="1" ht="15" customHeight="1">
      <c r="A38" s="262"/>
      <c r="B38" s="263"/>
      <c r="C38" s="264"/>
      <c r="D38" s="264"/>
      <c r="E38" s="265"/>
      <c r="F38" s="265"/>
      <c r="G38" s="265"/>
      <c r="H38" s="266"/>
      <c r="I38" s="266"/>
      <c r="J38" s="266"/>
    </row>
    <row r="39" spans="1:10" s="247" customFormat="1" ht="15" customHeight="1">
      <c r="A39" s="24">
        <v>43131</v>
      </c>
      <c r="B39" s="61" t="s">
        <v>97</v>
      </c>
      <c r="C39" s="25">
        <v>1600</v>
      </c>
      <c r="D39" s="25" t="s">
        <v>13</v>
      </c>
      <c r="E39" s="26">
        <v>1050</v>
      </c>
      <c r="F39" s="26">
        <v>1050</v>
      </c>
      <c r="G39" s="26">
        <v>0</v>
      </c>
      <c r="H39" s="27">
        <f t="shared" si="10"/>
        <v>0</v>
      </c>
      <c r="I39" s="27">
        <v>0</v>
      </c>
      <c r="J39" s="27">
        <f t="shared" ref="J39" si="35">(I39+H39)</f>
        <v>0</v>
      </c>
    </row>
    <row r="40" spans="1:10" s="246" customFormat="1" ht="15" customHeight="1">
      <c r="A40" s="24">
        <v>43130</v>
      </c>
      <c r="B40" s="61" t="s">
        <v>52</v>
      </c>
      <c r="C40" s="25">
        <v>6000</v>
      </c>
      <c r="D40" s="25" t="s">
        <v>15</v>
      </c>
      <c r="E40" s="26">
        <v>379</v>
      </c>
      <c r="F40" s="26">
        <v>380.5</v>
      </c>
      <c r="G40" s="26">
        <v>383</v>
      </c>
      <c r="H40" s="27">
        <f t="shared" si="10"/>
        <v>9000</v>
      </c>
      <c r="I40" s="27">
        <f t="shared" ref="I40" si="36">(G40-F40)*C40</f>
        <v>15000</v>
      </c>
      <c r="J40" s="27">
        <f t="shared" ref="J40" si="37">(I40+H40)</f>
        <v>24000</v>
      </c>
    </row>
    <row r="41" spans="1:10" s="245" customFormat="1" ht="15" customHeight="1">
      <c r="A41" s="24">
        <v>43129</v>
      </c>
      <c r="B41" s="61" t="s">
        <v>106</v>
      </c>
      <c r="C41" s="25">
        <v>14000</v>
      </c>
      <c r="D41" s="25" t="s">
        <v>15</v>
      </c>
      <c r="E41" s="26">
        <v>125.5</v>
      </c>
      <c r="F41" s="26">
        <v>126.3</v>
      </c>
      <c r="G41" s="26">
        <v>127.5</v>
      </c>
      <c r="H41" s="27">
        <f t="shared" si="10"/>
        <v>11199.99999999996</v>
      </c>
      <c r="I41" s="27">
        <f t="shared" ref="I41" si="38">(G41-F41)*C41</f>
        <v>16800.00000000004</v>
      </c>
      <c r="J41" s="27">
        <f t="shared" ref="J41:J44" si="39">(I41+H41)</f>
        <v>28000</v>
      </c>
    </row>
    <row r="42" spans="1:10" s="245" customFormat="1" ht="15" customHeight="1">
      <c r="A42" s="24">
        <v>43129</v>
      </c>
      <c r="B42" s="61" t="s">
        <v>32</v>
      </c>
      <c r="C42" s="25">
        <v>6000</v>
      </c>
      <c r="D42" s="25" t="s">
        <v>15</v>
      </c>
      <c r="E42" s="26">
        <v>298</v>
      </c>
      <c r="F42" s="26">
        <v>299.5</v>
      </c>
      <c r="G42" s="26">
        <v>301.5</v>
      </c>
      <c r="H42" s="27">
        <f t="shared" si="10"/>
        <v>9000</v>
      </c>
      <c r="I42" s="27">
        <f t="shared" ref="I42" si="40">(G42-F42)*C42</f>
        <v>12000</v>
      </c>
      <c r="J42" s="27">
        <f t="shared" ref="J42" si="41">(I42+H42)</f>
        <v>21000</v>
      </c>
    </row>
    <row r="43" spans="1:10" s="244" customFormat="1" ht="15" customHeight="1">
      <c r="A43" s="24">
        <v>43125</v>
      </c>
      <c r="B43" s="61" t="s">
        <v>105</v>
      </c>
      <c r="C43" s="25">
        <v>16000</v>
      </c>
      <c r="D43" s="25" t="s">
        <v>15</v>
      </c>
      <c r="E43" s="26">
        <v>74</v>
      </c>
      <c r="F43" s="26">
        <v>75</v>
      </c>
      <c r="G43" s="26">
        <v>0</v>
      </c>
      <c r="H43" s="27">
        <f t="shared" si="10"/>
        <v>16000</v>
      </c>
      <c r="I43" s="27">
        <v>0</v>
      </c>
      <c r="J43" s="27">
        <f t="shared" si="39"/>
        <v>16000</v>
      </c>
    </row>
    <row r="44" spans="1:10" s="243" customFormat="1" ht="15" customHeight="1">
      <c r="A44" s="24">
        <v>43124</v>
      </c>
      <c r="B44" s="61" t="s">
        <v>76</v>
      </c>
      <c r="C44" s="25">
        <v>8000</v>
      </c>
      <c r="D44" s="25" t="s">
        <v>15</v>
      </c>
      <c r="E44" s="26">
        <v>210</v>
      </c>
      <c r="F44" s="26">
        <v>211</v>
      </c>
      <c r="G44" s="26">
        <v>212</v>
      </c>
      <c r="H44" s="27">
        <f t="shared" si="10"/>
        <v>8000</v>
      </c>
      <c r="I44" s="27">
        <f t="shared" ref="I44" si="42">(G44-F44)*C44</f>
        <v>8000</v>
      </c>
      <c r="J44" s="27">
        <f t="shared" si="39"/>
        <v>16000</v>
      </c>
    </row>
    <row r="45" spans="1:10" s="242" customFormat="1" ht="15" customHeight="1">
      <c r="A45" s="24">
        <v>43123</v>
      </c>
      <c r="B45" s="61" t="s">
        <v>52</v>
      </c>
      <c r="C45" s="25">
        <v>6000</v>
      </c>
      <c r="D45" s="25" t="s">
        <v>15</v>
      </c>
      <c r="E45" s="26">
        <v>359</v>
      </c>
      <c r="F45" s="26">
        <v>360</v>
      </c>
      <c r="G45" s="26">
        <v>361</v>
      </c>
      <c r="H45" s="27">
        <f t="shared" si="10"/>
        <v>6000</v>
      </c>
      <c r="I45" s="27">
        <f t="shared" ref="I45" si="43">(G45-F45)*C45</f>
        <v>6000</v>
      </c>
      <c r="J45" s="27">
        <f t="shared" ref="J45" si="44">(I45+H45)</f>
        <v>12000</v>
      </c>
    </row>
    <row r="46" spans="1:10" s="242" customFormat="1" ht="15" customHeight="1">
      <c r="A46" s="24">
        <v>43123</v>
      </c>
      <c r="B46" s="61" t="s">
        <v>38</v>
      </c>
      <c r="C46" s="25">
        <v>12000</v>
      </c>
      <c r="D46" s="25" t="s">
        <v>15</v>
      </c>
      <c r="E46" s="26">
        <v>124.25</v>
      </c>
      <c r="F46" s="26">
        <v>123</v>
      </c>
      <c r="G46" s="26">
        <v>0</v>
      </c>
      <c r="H46" s="27">
        <f t="shared" si="10"/>
        <v>-15000</v>
      </c>
      <c r="I46" s="27">
        <v>0</v>
      </c>
      <c r="J46" s="27">
        <f t="shared" ref="J46" si="45">(I46+H46)</f>
        <v>-15000</v>
      </c>
    </row>
    <row r="47" spans="1:10" s="242" customFormat="1" ht="15" customHeight="1">
      <c r="A47" s="24">
        <v>43123</v>
      </c>
      <c r="B47" s="61" t="s">
        <v>104</v>
      </c>
      <c r="C47" s="25">
        <v>8000</v>
      </c>
      <c r="D47" s="25" t="s">
        <v>15</v>
      </c>
      <c r="E47" s="26">
        <v>151</v>
      </c>
      <c r="F47" s="26">
        <v>149.5</v>
      </c>
      <c r="G47" s="26">
        <v>0</v>
      </c>
      <c r="H47" s="27">
        <f t="shared" si="10"/>
        <v>-12000</v>
      </c>
      <c r="I47" s="27">
        <v>0</v>
      </c>
      <c r="J47" s="27">
        <f t="shared" ref="J47" si="46">(I47+H47)</f>
        <v>-12000</v>
      </c>
    </row>
    <row r="48" spans="1:10" s="242" customFormat="1" ht="15" customHeight="1">
      <c r="A48" s="24">
        <v>43123</v>
      </c>
      <c r="B48" s="61" t="s">
        <v>52</v>
      </c>
      <c r="C48" s="25">
        <v>6000</v>
      </c>
      <c r="D48" s="25" t="s">
        <v>15</v>
      </c>
      <c r="E48" s="26">
        <v>359</v>
      </c>
      <c r="F48" s="26">
        <v>360</v>
      </c>
      <c r="G48" s="26">
        <v>361</v>
      </c>
      <c r="H48" s="27">
        <f t="shared" si="10"/>
        <v>6000</v>
      </c>
      <c r="I48" s="27">
        <f t="shared" ref="I48" si="47">(G48-F48)*C48</f>
        <v>6000</v>
      </c>
      <c r="J48" s="27">
        <f t="shared" ref="J48" si="48">(I48+H48)</f>
        <v>12000</v>
      </c>
    </row>
    <row r="49" spans="1:10" s="241" customFormat="1" ht="15" customHeight="1">
      <c r="A49" s="24">
        <v>43122</v>
      </c>
      <c r="B49" s="61" t="s">
        <v>103</v>
      </c>
      <c r="C49" s="25">
        <v>1450</v>
      </c>
      <c r="D49" s="25" t="s">
        <v>15</v>
      </c>
      <c r="E49" s="26">
        <v>1385</v>
      </c>
      <c r="F49" s="26">
        <v>1392</v>
      </c>
      <c r="G49" s="26">
        <v>1400</v>
      </c>
      <c r="H49" s="27">
        <f t="shared" si="10"/>
        <v>10150</v>
      </c>
      <c r="I49" s="27">
        <f t="shared" ref="I49" si="49">(G49-F49)*C49</f>
        <v>11600</v>
      </c>
      <c r="J49" s="27">
        <f t="shared" ref="J49" si="50">(I49+H49)</f>
        <v>21750</v>
      </c>
    </row>
    <row r="50" spans="1:10" s="240" customFormat="1" ht="15" customHeight="1">
      <c r="A50" s="24">
        <v>43119</v>
      </c>
      <c r="B50" s="61" t="s">
        <v>102</v>
      </c>
      <c r="C50" s="25">
        <v>7000</v>
      </c>
      <c r="D50" s="25" t="s">
        <v>15</v>
      </c>
      <c r="E50" s="26">
        <v>154.5</v>
      </c>
      <c r="F50" s="26">
        <v>155.5</v>
      </c>
      <c r="G50" s="26">
        <v>156.5</v>
      </c>
      <c r="H50" s="27">
        <f t="shared" si="10"/>
        <v>7000</v>
      </c>
      <c r="I50" s="27">
        <f t="shared" ref="I50:I52" si="51">(G50-F50)*C50</f>
        <v>7000</v>
      </c>
      <c r="J50" s="27">
        <f t="shared" ref="J50" si="52">(I50+H50)</f>
        <v>14000</v>
      </c>
    </row>
    <row r="51" spans="1:10" s="239" customFormat="1" ht="15" customHeight="1">
      <c r="A51" s="24">
        <v>43118</v>
      </c>
      <c r="B51" s="61" t="s">
        <v>57</v>
      </c>
      <c r="C51" s="25">
        <v>12000</v>
      </c>
      <c r="D51" s="25" t="s">
        <v>15</v>
      </c>
      <c r="E51" s="26">
        <v>121</v>
      </c>
      <c r="F51" s="26">
        <v>119.8</v>
      </c>
      <c r="G51" s="26">
        <v>93.5</v>
      </c>
      <c r="H51" s="27">
        <f t="shared" si="10"/>
        <v>-14400.000000000035</v>
      </c>
      <c r="I51" s="27">
        <v>0</v>
      </c>
      <c r="J51" s="27">
        <f t="shared" ref="J51" si="53">(I51+H51)</f>
        <v>-14400.000000000035</v>
      </c>
    </row>
    <row r="52" spans="1:10" s="238" customFormat="1" ht="15" customHeight="1">
      <c r="A52" s="24">
        <v>43117</v>
      </c>
      <c r="B52" s="61" t="s">
        <v>101</v>
      </c>
      <c r="C52" s="25">
        <v>16000</v>
      </c>
      <c r="D52" s="25" t="s">
        <v>15</v>
      </c>
      <c r="E52" s="26">
        <v>92.5</v>
      </c>
      <c r="F52" s="26">
        <v>93</v>
      </c>
      <c r="G52" s="26">
        <v>93.5</v>
      </c>
      <c r="H52" s="27">
        <f t="shared" si="10"/>
        <v>8000</v>
      </c>
      <c r="I52" s="27">
        <f t="shared" si="51"/>
        <v>8000</v>
      </c>
      <c r="J52" s="27">
        <f t="shared" ref="J52" si="54">(I52+H52)</f>
        <v>16000</v>
      </c>
    </row>
    <row r="53" spans="1:10" s="237" customFormat="1" ht="15" customHeight="1">
      <c r="A53" s="24">
        <v>43116</v>
      </c>
      <c r="B53" s="61" t="s">
        <v>12</v>
      </c>
      <c r="C53" s="25">
        <v>2400</v>
      </c>
      <c r="D53" s="25" t="s">
        <v>13</v>
      </c>
      <c r="E53" s="26">
        <v>770</v>
      </c>
      <c r="F53" s="26">
        <v>766</v>
      </c>
      <c r="G53" s="26">
        <v>762.5</v>
      </c>
      <c r="H53" s="27">
        <f t="shared" si="10"/>
        <v>9600</v>
      </c>
      <c r="I53" s="27">
        <f>(F53-G53)*C53</f>
        <v>8400</v>
      </c>
      <c r="J53" s="27">
        <f t="shared" ref="J53" si="55">(I53+H53)</f>
        <v>18000</v>
      </c>
    </row>
    <row r="54" spans="1:10" s="236" customFormat="1" ht="15" customHeight="1">
      <c r="A54" s="24">
        <v>43115</v>
      </c>
      <c r="B54" s="61" t="s">
        <v>35</v>
      </c>
      <c r="C54" s="25">
        <v>7000</v>
      </c>
      <c r="D54" s="25" t="s">
        <v>15</v>
      </c>
      <c r="E54" s="26">
        <v>196.5</v>
      </c>
      <c r="F54" s="26">
        <v>197.5</v>
      </c>
      <c r="G54" s="26">
        <v>198.5</v>
      </c>
      <c r="H54" s="27">
        <f t="shared" si="10"/>
        <v>7000</v>
      </c>
      <c r="I54" s="27">
        <f t="shared" ref="I54" si="56">(G54-F54)*C54</f>
        <v>7000</v>
      </c>
      <c r="J54" s="27">
        <f t="shared" ref="J54" si="57">(I54+H54)</f>
        <v>14000</v>
      </c>
    </row>
    <row r="55" spans="1:10" s="236" customFormat="1" ht="15" customHeight="1">
      <c r="A55" s="24">
        <v>43115</v>
      </c>
      <c r="B55" s="61" t="s">
        <v>100</v>
      </c>
      <c r="C55" s="25">
        <v>600</v>
      </c>
      <c r="D55" s="25" t="s">
        <v>15</v>
      </c>
      <c r="E55" s="26">
        <v>1584</v>
      </c>
      <c r="F55" s="26">
        <v>1600</v>
      </c>
      <c r="G55" s="26">
        <v>0</v>
      </c>
      <c r="H55" s="27">
        <f t="shared" si="10"/>
        <v>9600</v>
      </c>
      <c r="I55" s="27">
        <v>0</v>
      </c>
      <c r="J55" s="27">
        <f t="shared" ref="J55" si="58">(I55+H55)</f>
        <v>9600</v>
      </c>
    </row>
    <row r="56" spans="1:10" s="235" customFormat="1" ht="15" customHeight="1">
      <c r="A56" s="24">
        <v>43111</v>
      </c>
      <c r="B56" s="61" t="s">
        <v>57</v>
      </c>
      <c r="C56" s="25">
        <v>12000</v>
      </c>
      <c r="D56" s="25" t="s">
        <v>15</v>
      </c>
      <c r="E56" s="26">
        <v>123</v>
      </c>
      <c r="F56" s="26">
        <v>122.2</v>
      </c>
      <c r="G56" s="26">
        <v>0</v>
      </c>
      <c r="H56" s="27">
        <f t="shared" si="10"/>
        <v>-9599.9999999999654</v>
      </c>
      <c r="I56" s="27">
        <v>0</v>
      </c>
      <c r="J56" s="27">
        <f t="shared" ref="J56" si="59">(I56+H56)</f>
        <v>-9599.9999999999654</v>
      </c>
    </row>
    <row r="57" spans="1:10" s="235" customFormat="1" ht="15" customHeight="1">
      <c r="A57" s="24">
        <v>43111</v>
      </c>
      <c r="B57" s="61" t="s">
        <v>42</v>
      </c>
      <c r="C57" s="25">
        <v>3500</v>
      </c>
      <c r="D57" s="25" t="s">
        <v>15</v>
      </c>
      <c r="E57" s="26">
        <v>342.5</v>
      </c>
      <c r="F57" s="26">
        <v>344.5</v>
      </c>
      <c r="G57" s="26">
        <v>0</v>
      </c>
      <c r="H57" s="27">
        <f t="shared" si="10"/>
        <v>7000</v>
      </c>
      <c r="I57" s="27">
        <v>0</v>
      </c>
      <c r="J57" s="27">
        <f t="shared" ref="J57" si="60">(I57+H57)</f>
        <v>7000</v>
      </c>
    </row>
    <row r="58" spans="1:10" s="234" customFormat="1" ht="15" customHeight="1">
      <c r="A58" s="24">
        <v>43110</v>
      </c>
      <c r="B58" s="61" t="s">
        <v>99</v>
      </c>
      <c r="C58" s="25">
        <v>2600</v>
      </c>
      <c r="D58" s="25" t="s">
        <v>15</v>
      </c>
      <c r="E58" s="26">
        <v>589</v>
      </c>
      <c r="F58" s="26">
        <v>585</v>
      </c>
      <c r="G58" s="26">
        <v>0</v>
      </c>
      <c r="H58" s="27">
        <f t="shared" si="10"/>
        <v>-10400</v>
      </c>
      <c r="I58" s="27">
        <v>0</v>
      </c>
      <c r="J58" s="27">
        <f t="shared" ref="J58" si="61">(I58+H58)</f>
        <v>-10400</v>
      </c>
    </row>
    <row r="59" spans="1:10" s="233" customFormat="1" ht="15" customHeight="1">
      <c r="A59" s="24">
        <v>43109</v>
      </c>
      <c r="B59" s="61" t="s">
        <v>38</v>
      </c>
      <c r="C59" s="25">
        <v>12000</v>
      </c>
      <c r="D59" s="25" t="s">
        <v>15</v>
      </c>
      <c r="E59" s="26">
        <v>125</v>
      </c>
      <c r="F59" s="26">
        <v>125</v>
      </c>
      <c r="G59" s="26">
        <v>0</v>
      </c>
      <c r="H59" s="27">
        <f t="shared" si="10"/>
        <v>0</v>
      </c>
      <c r="I59" s="27">
        <v>0</v>
      </c>
      <c r="J59" s="27">
        <f t="shared" ref="J59:J60" si="62">(I59+H59)</f>
        <v>0</v>
      </c>
    </row>
    <row r="60" spans="1:10" s="232" customFormat="1" ht="15" customHeight="1">
      <c r="A60" s="24">
        <v>43108</v>
      </c>
      <c r="B60" s="61" t="s">
        <v>57</v>
      </c>
      <c r="C60" s="25">
        <v>7000</v>
      </c>
      <c r="D60" s="25" t="s">
        <v>15</v>
      </c>
      <c r="E60" s="26">
        <v>123</v>
      </c>
      <c r="F60" s="26">
        <v>124</v>
      </c>
      <c r="G60" s="26">
        <v>125</v>
      </c>
      <c r="H60" s="27">
        <f t="shared" si="10"/>
        <v>7000</v>
      </c>
      <c r="I60" s="27">
        <f t="shared" ref="I60" si="63">(G60-F60)*C60</f>
        <v>7000</v>
      </c>
      <c r="J60" s="27">
        <f t="shared" si="62"/>
        <v>14000</v>
      </c>
    </row>
    <row r="61" spans="1:10" s="231" customFormat="1" ht="15" customHeight="1">
      <c r="A61" s="24">
        <v>43105</v>
      </c>
      <c r="B61" s="61" t="s">
        <v>98</v>
      </c>
      <c r="C61" s="25">
        <v>7000</v>
      </c>
      <c r="D61" s="25" t="s">
        <v>15</v>
      </c>
      <c r="E61" s="26">
        <v>202.5</v>
      </c>
      <c r="F61" s="26">
        <v>204</v>
      </c>
      <c r="G61" s="26">
        <v>0</v>
      </c>
      <c r="H61" s="27">
        <f t="shared" si="10"/>
        <v>10500</v>
      </c>
      <c r="I61" s="27">
        <v>0</v>
      </c>
      <c r="J61" s="27">
        <f t="shared" ref="J61" si="64">(I61+H61)</f>
        <v>10500</v>
      </c>
    </row>
    <row r="62" spans="1:10" s="231" customFormat="1" ht="15" customHeight="1">
      <c r="A62" s="24">
        <v>43104</v>
      </c>
      <c r="B62" s="61" t="s">
        <v>32</v>
      </c>
      <c r="C62" s="25">
        <v>6000</v>
      </c>
      <c r="D62" s="25" t="s">
        <v>15</v>
      </c>
      <c r="E62" s="26">
        <v>273.14999999999998</v>
      </c>
      <c r="F62" s="26">
        <v>274.5</v>
      </c>
      <c r="G62" s="26">
        <v>0</v>
      </c>
      <c r="H62" s="27">
        <f t="shared" si="10"/>
        <v>8100.0000000001364</v>
      </c>
      <c r="I62" s="27">
        <v>0</v>
      </c>
      <c r="J62" s="27">
        <f t="shared" ref="J62" si="65">(I62+H62)</f>
        <v>8100.0000000001364</v>
      </c>
    </row>
    <row r="63" spans="1:10" s="231" customFormat="1" ht="15" customHeight="1">
      <c r="A63" s="24">
        <v>43104</v>
      </c>
      <c r="B63" s="61" t="s">
        <v>79</v>
      </c>
      <c r="C63" s="25">
        <v>18000</v>
      </c>
      <c r="D63" s="25" t="s">
        <v>15</v>
      </c>
      <c r="E63" s="26">
        <v>131.35</v>
      </c>
      <c r="F63" s="26">
        <v>132</v>
      </c>
      <c r="G63" s="26">
        <v>133</v>
      </c>
      <c r="H63" s="27">
        <f t="shared" si="10"/>
        <v>11700.000000000102</v>
      </c>
      <c r="I63" s="27">
        <f t="shared" ref="I63" si="66">(G63-F63)*C63</f>
        <v>18000</v>
      </c>
      <c r="J63" s="27">
        <f t="shared" ref="J63" si="67">(I63+H63)</f>
        <v>29700.000000000102</v>
      </c>
    </row>
    <row r="64" spans="1:10" s="230" customFormat="1" ht="15" customHeight="1">
      <c r="A64" s="24">
        <v>43103</v>
      </c>
      <c r="B64" s="61" t="s">
        <v>57</v>
      </c>
      <c r="C64" s="25">
        <v>12000</v>
      </c>
      <c r="D64" s="25" t="s">
        <v>15</v>
      </c>
      <c r="E64" s="26">
        <v>121.5</v>
      </c>
      <c r="F64" s="26">
        <v>122.5</v>
      </c>
      <c r="G64" s="26">
        <v>0</v>
      </c>
      <c r="H64" s="27">
        <f t="shared" si="10"/>
        <v>12000</v>
      </c>
      <c r="I64" s="27">
        <v>0</v>
      </c>
      <c r="J64" s="27">
        <f t="shared" ref="J64" si="68">(I64+H64)</f>
        <v>12000</v>
      </c>
    </row>
    <row r="65" spans="1:10" s="230" customFormat="1" ht="15" customHeight="1">
      <c r="A65" s="24">
        <v>43103</v>
      </c>
      <c r="B65" s="61" t="s">
        <v>52</v>
      </c>
      <c r="C65" s="25">
        <v>6000</v>
      </c>
      <c r="D65" s="25" t="s">
        <v>15</v>
      </c>
      <c r="E65" s="26">
        <v>350.5</v>
      </c>
      <c r="F65" s="26">
        <v>351.5</v>
      </c>
      <c r="G65" s="26">
        <v>0</v>
      </c>
      <c r="H65" s="27">
        <f t="shared" si="10"/>
        <v>6000</v>
      </c>
      <c r="I65" s="27">
        <v>0</v>
      </c>
      <c r="J65" s="27">
        <f t="shared" ref="J65" si="69">(I65+H65)</f>
        <v>6000</v>
      </c>
    </row>
    <row r="66" spans="1:10" s="230" customFormat="1" ht="15" customHeight="1">
      <c r="A66" s="24">
        <v>43103</v>
      </c>
      <c r="B66" s="61" t="s">
        <v>32</v>
      </c>
      <c r="C66" s="25">
        <v>6000</v>
      </c>
      <c r="D66" s="25" t="s">
        <v>15</v>
      </c>
      <c r="E66" s="26">
        <v>272</v>
      </c>
      <c r="F66" s="26">
        <v>272</v>
      </c>
      <c r="G66" s="26">
        <v>0</v>
      </c>
      <c r="H66" s="27">
        <f t="shared" si="10"/>
        <v>0</v>
      </c>
      <c r="I66" s="27">
        <v>0</v>
      </c>
      <c r="J66" s="27">
        <f t="shared" ref="J66" si="70">(I66+H66)</f>
        <v>0</v>
      </c>
    </row>
    <row r="67" spans="1:10" s="230" customFormat="1" ht="15" customHeight="1">
      <c r="A67" s="24">
        <v>43102</v>
      </c>
      <c r="B67" s="61" t="s">
        <v>97</v>
      </c>
      <c r="C67" s="25">
        <v>1600</v>
      </c>
      <c r="D67" s="25" t="s">
        <v>15</v>
      </c>
      <c r="E67" s="26">
        <v>1050</v>
      </c>
      <c r="F67" s="26">
        <v>1055</v>
      </c>
      <c r="G67" s="26">
        <v>0</v>
      </c>
      <c r="H67" s="27">
        <f t="shared" si="10"/>
        <v>8000</v>
      </c>
      <c r="I67" s="27">
        <v>0</v>
      </c>
      <c r="J67" s="27">
        <f t="shared" ref="J67" si="71">(I67+H67)</f>
        <v>8000</v>
      </c>
    </row>
    <row r="68" spans="1:10" s="229" customFormat="1" ht="15" customHeight="1">
      <c r="A68" s="24">
        <v>43101</v>
      </c>
      <c r="B68" s="61" t="s">
        <v>27</v>
      </c>
      <c r="C68" s="25">
        <v>2000</v>
      </c>
      <c r="D68" s="25" t="s">
        <v>15</v>
      </c>
      <c r="E68" s="26">
        <v>1008</v>
      </c>
      <c r="F68" s="26">
        <v>1011.5</v>
      </c>
      <c r="G68" s="26">
        <v>0</v>
      </c>
      <c r="H68" s="27">
        <f t="shared" si="10"/>
        <v>7000</v>
      </c>
      <c r="I68" s="27">
        <v>0</v>
      </c>
      <c r="J68" s="27">
        <f t="shared" ref="J68" si="72">(I68+H68)</f>
        <v>7000</v>
      </c>
    </row>
    <row r="69" spans="1:10" s="229" customFormat="1" ht="15" customHeight="1">
      <c r="A69" s="24">
        <v>43101</v>
      </c>
      <c r="B69" s="61" t="s">
        <v>57</v>
      </c>
      <c r="C69" s="25">
        <v>12000</v>
      </c>
      <c r="D69" s="25" t="s">
        <v>15</v>
      </c>
      <c r="E69" s="26">
        <v>125</v>
      </c>
      <c r="F69" s="26">
        <v>123.5</v>
      </c>
      <c r="G69" s="26">
        <v>0</v>
      </c>
      <c r="H69" s="27">
        <f t="shared" si="10"/>
        <v>-18000</v>
      </c>
      <c r="I69" s="27">
        <v>0</v>
      </c>
      <c r="J69" s="27">
        <f t="shared" ref="J69" si="73">(I69+H69)</f>
        <v>-18000</v>
      </c>
    </row>
    <row r="70" spans="1:10" s="228" customFormat="1" ht="15" customHeight="1">
      <c r="A70" s="24">
        <v>43098</v>
      </c>
      <c r="B70" s="61" t="s">
        <v>57</v>
      </c>
      <c r="C70" s="25">
        <v>14000</v>
      </c>
      <c r="D70" s="25" t="s">
        <v>15</v>
      </c>
      <c r="E70" s="26">
        <v>124</v>
      </c>
      <c r="F70" s="26">
        <v>125</v>
      </c>
      <c r="G70" s="26">
        <v>126</v>
      </c>
      <c r="H70" s="27">
        <f t="shared" si="10"/>
        <v>14000</v>
      </c>
      <c r="I70" s="27">
        <f t="shared" ref="I70" si="74">(G70-F70)*C70</f>
        <v>14000</v>
      </c>
      <c r="J70" s="27">
        <f t="shared" ref="J70" si="75">(I70+H70)</f>
        <v>28000</v>
      </c>
    </row>
    <row r="71" spans="1:10" s="228" customFormat="1" ht="15" customHeight="1">
      <c r="A71" s="24">
        <v>43097</v>
      </c>
      <c r="B71" s="61" t="s">
        <v>32</v>
      </c>
      <c r="C71" s="25">
        <v>7000</v>
      </c>
      <c r="D71" s="25" t="s">
        <v>15</v>
      </c>
      <c r="E71" s="26">
        <v>274</v>
      </c>
      <c r="F71" s="26">
        <v>275</v>
      </c>
      <c r="G71" s="26">
        <v>0</v>
      </c>
      <c r="H71" s="27">
        <f t="shared" si="10"/>
        <v>7000</v>
      </c>
      <c r="I71" s="27">
        <v>0</v>
      </c>
      <c r="J71" s="27">
        <f t="shared" ref="J71" si="76">(I71+H71)</f>
        <v>7000</v>
      </c>
    </row>
    <row r="72" spans="1:10" s="228" customFormat="1" ht="15" customHeight="1">
      <c r="A72" s="24">
        <v>43097</v>
      </c>
      <c r="B72" s="61" t="s">
        <v>57</v>
      </c>
      <c r="C72" s="25">
        <v>14000</v>
      </c>
      <c r="D72" s="25" t="s">
        <v>15</v>
      </c>
      <c r="E72" s="26">
        <v>122</v>
      </c>
      <c r="F72" s="26">
        <v>121.1</v>
      </c>
      <c r="G72" s="26">
        <v>0</v>
      </c>
      <c r="H72" s="27">
        <f t="shared" si="10"/>
        <v>-12600.00000000008</v>
      </c>
      <c r="I72" s="27">
        <v>0</v>
      </c>
      <c r="J72" s="27">
        <f t="shared" ref="J72" si="77">(I72+H72)</f>
        <v>-12600.00000000008</v>
      </c>
    </row>
    <row r="73" spans="1:10" s="227" customFormat="1" ht="15" customHeight="1">
      <c r="A73" s="24">
        <v>43096</v>
      </c>
      <c r="B73" s="61" t="s">
        <v>96</v>
      </c>
      <c r="C73" s="25">
        <v>8000</v>
      </c>
      <c r="D73" s="25" t="s">
        <v>15</v>
      </c>
      <c r="E73" s="26">
        <v>204.5</v>
      </c>
      <c r="F73" s="26">
        <v>203</v>
      </c>
      <c r="G73" s="26">
        <v>0</v>
      </c>
      <c r="H73" s="27">
        <f t="shared" si="10"/>
        <v>-12000</v>
      </c>
      <c r="I73" s="27">
        <v>0</v>
      </c>
      <c r="J73" s="27">
        <f t="shared" ref="J73" si="78">(I73+H73)</f>
        <v>-12000</v>
      </c>
    </row>
    <row r="74" spans="1:10" s="226" customFormat="1" ht="15" customHeight="1">
      <c r="A74" s="24">
        <v>43095</v>
      </c>
      <c r="B74" s="61" t="s">
        <v>57</v>
      </c>
      <c r="C74" s="25">
        <v>12000</v>
      </c>
      <c r="D74" s="25" t="s">
        <v>15</v>
      </c>
      <c r="E74" s="26">
        <v>117.5</v>
      </c>
      <c r="F74" s="26">
        <v>118.25</v>
      </c>
      <c r="G74" s="26">
        <v>119</v>
      </c>
      <c r="H74" s="27">
        <f t="shared" si="10"/>
        <v>9000</v>
      </c>
      <c r="I74" s="27">
        <f t="shared" ref="I74" si="79">(G74-F74)*C74</f>
        <v>9000</v>
      </c>
      <c r="J74" s="27">
        <f t="shared" ref="J74" si="80">(I74+H74)</f>
        <v>18000</v>
      </c>
    </row>
    <row r="75" spans="1:10" s="226" customFormat="1" ht="15" customHeight="1">
      <c r="A75" s="24">
        <v>43095</v>
      </c>
      <c r="B75" s="61" t="s">
        <v>33</v>
      </c>
      <c r="C75" s="25">
        <v>4000</v>
      </c>
      <c r="D75" s="25" t="s">
        <v>15</v>
      </c>
      <c r="E75" s="26">
        <v>720</v>
      </c>
      <c r="F75" s="26">
        <v>724</v>
      </c>
      <c r="G75" s="26">
        <v>0</v>
      </c>
      <c r="H75" s="27">
        <f t="shared" si="10"/>
        <v>16000</v>
      </c>
      <c r="I75" s="27">
        <f t="shared" ref="I75" si="81">(G75-F75)*C75</f>
        <v>-2896000</v>
      </c>
      <c r="J75" s="27">
        <v>0</v>
      </c>
    </row>
    <row r="76" spans="1:10" s="225" customFormat="1" ht="15" customHeight="1">
      <c r="A76" s="24">
        <v>43091</v>
      </c>
      <c r="B76" s="61" t="s">
        <v>95</v>
      </c>
      <c r="C76" s="25">
        <v>9900</v>
      </c>
      <c r="D76" s="25" t="s">
        <v>15</v>
      </c>
      <c r="E76" s="26">
        <v>188</v>
      </c>
      <c r="F76" s="26">
        <v>189</v>
      </c>
      <c r="G76" s="26">
        <v>0</v>
      </c>
      <c r="H76" s="27">
        <f t="shared" si="10"/>
        <v>9900</v>
      </c>
      <c r="I76" s="27">
        <v>0</v>
      </c>
      <c r="J76" s="27">
        <f t="shared" ref="J76" si="82">(I76+H76)</f>
        <v>9900</v>
      </c>
    </row>
    <row r="77" spans="1:10" s="225" customFormat="1" ht="15" customHeight="1">
      <c r="A77" s="24">
        <v>43090</v>
      </c>
      <c r="B77" s="61" t="s">
        <v>30</v>
      </c>
      <c r="C77" s="25">
        <v>2000</v>
      </c>
      <c r="D77" s="25" t="s">
        <v>15</v>
      </c>
      <c r="E77" s="26">
        <v>654</v>
      </c>
      <c r="F77" s="26">
        <v>652.5</v>
      </c>
      <c r="G77" s="26">
        <v>0</v>
      </c>
      <c r="H77" s="27">
        <f t="shared" si="10"/>
        <v>-3000</v>
      </c>
      <c r="I77" s="27">
        <v>0</v>
      </c>
      <c r="J77" s="27">
        <f t="shared" ref="J77" si="83">(I77+H77)</f>
        <v>-3000</v>
      </c>
    </row>
    <row r="78" spans="1:10" s="224" customFormat="1" ht="15" customHeight="1">
      <c r="A78" s="24">
        <v>43089</v>
      </c>
      <c r="B78" s="61" t="s">
        <v>52</v>
      </c>
      <c r="C78" s="25">
        <v>6000</v>
      </c>
      <c r="D78" s="25" t="s">
        <v>15</v>
      </c>
      <c r="E78" s="26">
        <v>326</v>
      </c>
      <c r="F78" s="26">
        <v>327.5</v>
      </c>
      <c r="G78" s="26">
        <v>0</v>
      </c>
      <c r="H78" s="27">
        <f t="shared" si="10"/>
        <v>9000</v>
      </c>
      <c r="I78" s="27">
        <v>0</v>
      </c>
      <c r="J78" s="27">
        <f t="shared" ref="J78" si="84">(I78+H78)</f>
        <v>9000</v>
      </c>
    </row>
    <row r="79" spans="1:10" s="223" customFormat="1" ht="15" customHeight="1">
      <c r="A79" s="24">
        <v>43088</v>
      </c>
      <c r="B79" s="61" t="s">
        <v>79</v>
      </c>
      <c r="C79" s="25">
        <v>18000</v>
      </c>
      <c r="D79" s="25" t="s">
        <v>15</v>
      </c>
      <c r="E79" s="26">
        <v>114.5</v>
      </c>
      <c r="F79" s="26">
        <v>115</v>
      </c>
      <c r="G79" s="26">
        <v>116</v>
      </c>
      <c r="H79" s="27">
        <f t="shared" si="10"/>
        <v>9000</v>
      </c>
      <c r="I79" s="27">
        <f t="shared" ref="I79" si="85">(G79-F79)*C79</f>
        <v>18000</v>
      </c>
      <c r="J79" s="27">
        <f t="shared" ref="J79" si="86">(I79+H79)</f>
        <v>27000</v>
      </c>
    </row>
    <row r="80" spans="1:10" s="223" customFormat="1" ht="15" customHeight="1">
      <c r="A80" s="24">
        <v>43088</v>
      </c>
      <c r="B80" s="61" t="s">
        <v>93</v>
      </c>
      <c r="C80" s="25">
        <v>9000</v>
      </c>
      <c r="D80" s="25" t="s">
        <v>15</v>
      </c>
      <c r="E80" s="26">
        <v>179</v>
      </c>
      <c r="F80" s="26">
        <v>179.7</v>
      </c>
      <c r="G80" s="26">
        <v>0</v>
      </c>
      <c r="H80" s="27">
        <f t="shared" si="10"/>
        <v>6299.9999999998981</v>
      </c>
      <c r="I80" s="27">
        <v>0</v>
      </c>
      <c r="J80" s="27">
        <f t="shared" ref="J80" si="87">(I80+H80)</f>
        <v>6299.9999999998981</v>
      </c>
    </row>
    <row r="81" spans="1:10" s="223" customFormat="1" ht="15" customHeight="1">
      <c r="A81" s="24">
        <v>43088</v>
      </c>
      <c r="B81" s="61" t="s">
        <v>94</v>
      </c>
      <c r="C81" s="25">
        <v>5500</v>
      </c>
      <c r="D81" s="25" t="s">
        <v>15</v>
      </c>
      <c r="E81" s="26">
        <v>330</v>
      </c>
      <c r="F81" s="26">
        <v>331.8</v>
      </c>
      <c r="G81" s="26">
        <v>0</v>
      </c>
      <c r="H81" s="27">
        <f t="shared" si="10"/>
        <v>9900.0000000000618</v>
      </c>
      <c r="I81" s="27">
        <v>0</v>
      </c>
      <c r="J81" s="27">
        <f t="shared" ref="J81" si="88">(I81+H81)</f>
        <v>9900.0000000000618</v>
      </c>
    </row>
    <row r="82" spans="1:10" s="223" customFormat="1" ht="15" customHeight="1">
      <c r="A82" s="24">
        <v>43088</v>
      </c>
      <c r="B82" s="61" t="s">
        <v>38</v>
      </c>
      <c r="C82" s="25">
        <v>12000</v>
      </c>
      <c r="D82" s="25" t="s">
        <v>15</v>
      </c>
      <c r="E82" s="26">
        <v>125</v>
      </c>
      <c r="F82" s="26">
        <v>124.25</v>
      </c>
      <c r="G82" s="26">
        <v>0</v>
      </c>
      <c r="H82" s="27">
        <f t="shared" si="10"/>
        <v>-9000</v>
      </c>
      <c r="I82" s="27">
        <v>0</v>
      </c>
      <c r="J82" s="27">
        <f t="shared" ref="J82" si="89">(I82+H82)</f>
        <v>-9000</v>
      </c>
    </row>
    <row r="83" spans="1:10" s="222" customFormat="1" ht="15" customHeight="1">
      <c r="A83" s="24">
        <v>43087</v>
      </c>
      <c r="B83" s="61" t="s">
        <v>51</v>
      </c>
      <c r="C83" s="25">
        <v>9000</v>
      </c>
      <c r="D83" s="25" t="s">
        <v>15</v>
      </c>
      <c r="E83" s="26">
        <v>291</v>
      </c>
      <c r="F83" s="26">
        <v>292</v>
      </c>
      <c r="G83" s="26">
        <v>293</v>
      </c>
      <c r="H83" s="27">
        <f t="shared" si="10"/>
        <v>9000</v>
      </c>
      <c r="I83" s="27">
        <f t="shared" ref="I83" si="90">(G83-F83)*C83</f>
        <v>9000</v>
      </c>
      <c r="J83" s="27">
        <f t="shared" ref="J83:J86" si="91">(I83+H83)</f>
        <v>18000</v>
      </c>
    </row>
    <row r="84" spans="1:10" s="222" customFormat="1" ht="15" customHeight="1">
      <c r="A84" s="24">
        <v>43087</v>
      </c>
      <c r="B84" s="61" t="s">
        <v>92</v>
      </c>
      <c r="C84" s="25">
        <v>8000</v>
      </c>
      <c r="D84" s="25" t="s">
        <v>15</v>
      </c>
      <c r="E84" s="26">
        <v>245.5</v>
      </c>
      <c r="F84" s="26">
        <v>246.5</v>
      </c>
      <c r="G84" s="26">
        <v>248</v>
      </c>
      <c r="H84" s="27">
        <f t="shared" ref="H84:H147" si="92">(IF(D84="SHORT",E84-F84,IF(D84="LONG",F84-E84)))*C84</f>
        <v>8000</v>
      </c>
      <c r="I84" s="27">
        <f t="shared" ref="I84" si="93">(G84-F84)*C84</f>
        <v>12000</v>
      </c>
      <c r="J84" s="27">
        <f t="shared" ref="J84" si="94">(I84+H84)</f>
        <v>20000</v>
      </c>
    </row>
    <row r="85" spans="1:10" s="222" customFormat="1" ht="15" customHeight="1">
      <c r="A85" s="24">
        <v>43087</v>
      </c>
      <c r="B85" s="61" t="s">
        <v>27</v>
      </c>
      <c r="C85" s="25">
        <v>2000</v>
      </c>
      <c r="D85" s="25" t="s">
        <v>15</v>
      </c>
      <c r="E85" s="26">
        <v>944</v>
      </c>
      <c r="F85" s="26">
        <v>948</v>
      </c>
      <c r="G85" s="26">
        <v>952</v>
      </c>
      <c r="H85" s="27">
        <f t="shared" si="92"/>
        <v>8000</v>
      </c>
      <c r="I85" s="27">
        <f t="shared" ref="I85" si="95">(G85-F85)*C85</f>
        <v>8000</v>
      </c>
      <c r="J85" s="27">
        <f t="shared" ref="J85" si="96">(I85+H85)</f>
        <v>16000</v>
      </c>
    </row>
    <row r="86" spans="1:10" s="222" customFormat="1" ht="15" customHeight="1">
      <c r="A86" s="24">
        <v>43083</v>
      </c>
      <c r="B86" s="61" t="s">
        <v>91</v>
      </c>
      <c r="C86" s="25">
        <v>1000</v>
      </c>
      <c r="D86" s="25" t="s">
        <v>15</v>
      </c>
      <c r="E86" s="26">
        <v>1020</v>
      </c>
      <c r="F86" s="26">
        <v>1020</v>
      </c>
      <c r="G86" s="26">
        <v>0</v>
      </c>
      <c r="H86" s="27">
        <f t="shared" si="92"/>
        <v>0</v>
      </c>
      <c r="I86" s="27">
        <v>0</v>
      </c>
      <c r="J86" s="27">
        <f t="shared" si="91"/>
        <v>0</v>
      </c>
    </row>
    <row r="87" spans="1:10" s="221" customFormat="1" ht="15" customHeight="1">
      <c r="A87" s="24">
        <v>43083</v>
      </c>
      <c r="B87" s="61" t="s">
        <v>52</v>
      </c>
      <c r="C87" s="25">
        <v>6000</v>
      </c>
      <c r="D87" s="25" t="s">
        <v>15</v>
      </c>
      <c r="E87" s="26">
        <v>322</v>
      </c>
      <c r="F87" s="26">
        <v>323.5</v>
      </c>
      <c r="G87" s="26">
        <v>325</v>
      </c>
      <c r="H87" s="27">
        <f t="shared" si="92"/>
        <v>9000</v>
      </c>
      <c r="I87" s="27">
        <f t="shared" ref="I87" si="97">(G87-F87)*C87</f>
        <v>9000</v>
      </c>
      <c r="J87" s="27">
        <f t="shared" ref="J87" si="98">(I87+H87)</f>
        <v>18000</v>
      </c>
    </row>
    <row r="88" spans="1:10" s="220" customFormat="1" ht="15" customHeight="1">
      <c r="A88" s="24">
        <v>43082</v>
      </c>
      <c r="B88" s="61" t="s">
        <v>21</v>
      </c>
      <c r="C88" s="25">
        <v>1600</v>
      </c>
      <c r="D88" s="25" t="s">
        <v>15</v>
      </c>
      <c r="E88" s="26">
        <v>205</v>
      </c>
      <c r="F88" s="26">
        <v>209.4</v>
      </c>
      <c r="G88" s="26">
        <v>0</v>
      </c>
      <c r="H88" s="27">
        <f t="shared" si="92"/>
        <v>7040.0000000000091</v>
      </c>
      <c r="I88" s="27">
        <v>0</v>
      </c>
      <c r="J88" s="27">
        <f t="shared" ref="J88" si="99">(I88+H88)</f>
        <v>7040.0000000000091</v>
      </c>
    </row>
    <row r="89" spans="1:10" s="219" customFormat="1" ht="15" customHeight="1">
      <c r="A89" s="24">
        <v>43080</v>
      </c>
      <c r="B89" s="61" t="s">
        <v>27</v>
      </c>
      <c r="C89" s="25">
        <v>2000</v>
      </c>
      <c r="D89" s="25" t="s">
        <v>15</v>
      </c>
      <c r="E89" s="26">
        <v>913</v>
      </c>
      <c r="F89" s="26">
        <v>917</v>
      </c>
      <c r="G89" s="26">
        <v>0</v>
      </c>
      <c r="H89" s="27">
        <f t="shared" si="92"/>
        <v>8000</v>
      </c>
      <c r="I89" s="27">
        <v>0</v>
      </c>
      <c r="J89" s="27">
        <f t="shared" ref="J89" si="100">(I89+H89)</f>
        <v>8000</v>
      </c>
    </row>
    <row r="90" spans="1:10" s="218" customFormat="1" ht="15" customHeight="1">
      <c r="A90" s="24">
        <v>43077</v>
      </c>
      <c r="B90" s="61" t="s">
        <v>45</v>
      </c>
      <c r="C90" s="25">
        <v>7500</v>
      </c>
      <c r="D90" s="25" t="s">
        <v>15</v>
      </c>
      <c r="E90" s="26">
        <v>375</v>
      </c>
      <c r="F90" s="26">
        <v>376.5</v>
      </c>
      <c r="G90" s="26">
        <v>378</v>
      </c>
      <c r="H90" s="27">
        <f t="shared" si="92"/>
        <v>11250</v>
      </c>
      <c r="I90" s="27">
        <f t="shared" ref="I90" si="101">(G90-F90)*C90</f>
        <v>11250</v>
      </c>
      <c r="J90" s="27">
        <f t="shared" ref="J90" si="102">(I90+H90)</f>
        <v>22500</v>
      </c>
    </row>
    <row r="91" spans="1:10" s="218" customFormat="1" ht="15" customHeight="1">
      <c r="A91" s="24">
        <v>43077</v>
      </c>
      <c r="B91" s="61" t="s">
        <v>34</v>
      </c>
      <c r="C91" s="25">
        <v>7500</v>
      </c>
      <c r="D91" s="25" t="s">
        <v>15</v>
      </c>
      <c r="E91" s="26">
        <v>206</v>
      </c>
      <c r="F91" s="26">
        <v>207</v>
      </c>
      <c r="G91" s="26">
        <v>208</v>
      </c>
      <c r="H91" s="27">
        <f t="shared" si="92"/>
        <v>7500</v>
      </c>
      <c r="I91" s="27">
        <f t="shared" ref="I91" si="103">(G91-F91)*C91</f>
        <v>7500</v>
      </c>
      <c r="J91" s="27">
        <f t="shared" ref="J91" si="104">(I91+H91)</f>
        <v>15000</v>
      </c>
    </row>
    <row r="92" spans="1:10" s="217" customFormat="1" ht="15" customHeight="1">
      <c r="A92" s="24">
        <v>43076</v>
      </c>
      <c r="B92" s="61" t="s">
        <v>80</v>
      </c>
      <c r="C92" s="25">
        <v>6000</v>
      </c>
      <c r="D92" s="25" t="s">
        <v>15</v>
      </c>
      <c r="E92" s="26">
        <v>242.5</v>
      </c>
      <c r="F92" s="26">
        <v>244</v>
      </c>
      <c r="G92" s="26">
        <v>0</v>
      </c>
      <c r="H92" s="27">
        <f t="shared" si="92"/>
        <v>9000</v>
      </c>
      <c r="I92" s="27">
        <v>0</v>
      </c>
      <c r="J92" s="27">
        <f t="shared" ref="J92" si="105">(I92+H92)</f>
        <v>9000</v>
      </c>
    </row>
    <row r="93" spans="1:10" s="216" customFormat="1" ht="15" customHeight="1">
      <c r="A93" s="24">
        <v>43075</v>
      </c>
      <c r="B93" s="61" t="s">
        <v>44</v>
      </c>
      <c r="C93" s="25">
        <v>3000</v>
      </c>
      <c r="D93" s="25" t="s">
        <v>15</v>
      </c>
      <c r="E93" s="26">
        <v>573</v>
      </c>
      <c r="F93" s="26">
        <v>578</v>
      </c>
      <c r="G93" s="26">
        <v>0</v>
      </c>
      <c r="H93" s="27">
        <f t="shared" si="92"/>
        <v>15000</v>
      </c>
      <c r="I93" s="27">
        <v>0</v>
      </c>
      <c r="J93" s="27">
        <f t="shared" ref="J93" si="106">(I93+H93)</f>
        <v>15000</v>
      </c>
    </row>
    <row r="94" spans="1:10" s="215" customFormat="1" ht="15" customHeight="1">
      <c r="A94" s="24">
        <v>43074</v>
      </c>
      <c r="B94" s="61" t="s">
        <v>52</v>
      </c>
      <c r="C94" s="25">
        <v>6000</v>
      </c>
      <c r="D94" s="25" t="s">
        <v>15</v>
      </c>
      <c r="E94" s="26">
        <v>347</v>
      </c>
      <c r="F94" s="26">
        <v>348.5</v>
      </c>
      <c r="G94" s="26">
        <v>0</v>
      </c>
      <c r="H94" s="27">
        <f t="shared" si="92"/>
        <v>9000</v>
      </c>
      <c r="I94" s="27">
        <v>0</v>
      </c>
      <c r="J94" s="27">
        <f t="shared" ref="J94" si="107">(I94+H94)</f>
        <v>9000</v>
      </c>
    </row>
    <row r="95" spans="1:10" s="214" customFormat="1" ht="15" customHeight="1">
      <c r="A95" s="24">
        <v>43073</v>
      </c>
      <c r="B95" s="61" t="s">
        <v>28</v>
      </c>
      <c r="C95" s="25">
        <v>4000</v>
      </c>
      <c r="D95" s="25" t="s">
        <v>15</v>
      </c>
      <c r="E95" s="26">
        <v>516</v>
      </c>
      <c r="F95" s="26">
        <v>513</v>
      </c>
      <c r="G95" s="26">
        <v>0</v>
      </c>
      <c r="H95" s="27">
        <f t="shared" si="92"/>
        <v>-12000</v>
      </c>
      <c r="I95" s="27">
        <v>0</v>
      </c>
      <c r="J95" s="27">
        <f t="shared" ref="J95" si="108">(I95+H95)</f>
        <v>-12000</v>
      </c>
    </row>
    <row r="96" spans="1:10" s="213" customFormat="1" ht="15" customHeight="1">
      <c r="A96" s="24">
        <v>43070</v>
      </c>
      <c r="B96" s="61" t="s">
        <v>45</v>
      </c>
      <c r="C96" s="25">
        <v>6000</v>
      </c>
      <c r="D96" s="25" t="s">
        <v>15</v>
      </c>
      <c r="E96" s="26">
        <v>362.5</v>
      </c>
      <c r="F96" s="26">
        <v>364.5</v>
      </c>
      <c r="G96" s="26">
        <v>0</v>
      </c>
      <c r="H96" s="27">
        <f t="shared" si="92"/>
        <v>12000</v>
      </c>
      <c r="I96" s="27">
        <v>0</v>
      </c>
      <c r="J96" s="27">
        <f t="shared" ref="J96" si="109">(I96+H96)</f>
        <v>12000</v>
      </c>
    </row>
    <row r="97" spans="1:10" s="212" customFormat="1" ht="15" customHeight="1">
      <c r="A97" s="24">
        <v>43069</v>
      </c>
      <c r="B97" s="61" t="s">
        <v>79</v>
      </c>
      <c r="C97" s="25">
        <v>18000</v>
      </c>
      <c r="D97" s="25" t="s">
        <v>15</v>
      </c>
      <c r="E97" s="26">
        <v>118.2</v>
      </c>
      <c r="F97" s="26">
        <v>118.7</v>
      </c>
      <c r="G97" s="26">
        <v>119.5</v>
      </c>
      <c r="H97" s="27">
        <f t="shared" si="92"/>
        <v>9000</v>
      </c>
      <c r="I97" s="27">
        <f t="shared" ref="I97" si="110">(G97-F97)*C97</f>
        <v>14399.999999999949</v>
      </c>
      <c r="J97" s="27">
        <f t="shared" ref="J97" si="111">(I97+H97)</f>
        <v>23399.999999999949</v>
      </c>
    </row>
    <row r="98" spans="1:10" s="212" customFormat="1" ht="15" customHeight="1">
      <c r="A98" s="24">
        <v>43069</v>
      </c>
      <c r="B98" s="61" t="s">
        <v>90</v>
      </c>
      <c r="C98" s="25">
        <v>800</v>
      </c>
      <c r="D98" s="25" t="s">
        <v>15</v>
      </c>
      <c r="E98" s="26">
        <v>2145</v>
      </c>
      <c r="F98" s="26">
        <v>2155</v>
      </c>
      <c r="G98" s="26">
        <v>0</v>
      </c>
      <c r="H98" s="27">
        <f t="shared" si="92"/>
        <v>8000</v>
      </c>
      <c r="I98" s="27">
        <v>0</v>
      </c>
      <c r="J98" s="27">
        <f t="shared" ref="J98" si="112">(I98+H98)</f>
        <v>8000</v>
      </c>
    </row>
    <row r="99" spans="1:10" s="212" customFormat="1" ht="15" customHeight="1">
      <c r="A99" s="24">
        <v>43068</v>
      </c>
      <c r="B99" s="61" t="s">
        <v>57</v>
      </c>
      <c r="C99" s="25">
        <v>12000</v>
      </c>
      <c r="D99" s="25" t="s">
        <v>15</v>
      </c>
      <c r="E99" s="26">
        <v>108</v>
      </c>
      <c r="F99" s="26">
        <v>106.8</v>
      </c>
      <c r="G99" s="26">
        <v>0</v>
      </c>
      <c r="H99" s="27">
        <f t="shared" si="92"/>
        <v>-14400.000000000035</v>
      </c>
      <c r="I99" s="27">
        <v>0</v>
      </c>
      <c r="J99" s="27">
        <f t="shared" ref="J99" si="113">(I99+H99)</f>
        <v>-14400.000000000035</v>
      </c>
    </row>
    <row r="100" spans="1:10" s="211" customFormat="1" ht="15" customHeight="1">
      <c r="A100" s="24">
        <v>43067</v>
      </c>
      <c r="B100" s="61" t="s">
        <v>89</v>
      </c>
      <c r="C100" s="25">
        <v>1000</v>
      </c>
      <c r="D100" s="25" t="s">
        <v>15</v>
      </c>
      <c r="E100" s="26">
        <v>1890</v>
      </c>
      <c r="F100" s="26">
        <v>1898</v>
      </c>
      <c r="G100" s="26">
        <v>1906</v>
      </c>
      <c r="H100" s="27">
        <f t="shared" si="92"/>
        <v>8000</v>
      </c>
      <c r="I100" s="27">
        <f t="shared" ref="I100" si="114">(G100-F100)*C100</f>
        <v>8000</v>
      </c>
      <c r="J100" s="27">
        <f t="shared" ref="J100" si="115">(I100+H100)</f>
        <v>16000</v>
      </c>
    </row>
    <row r="101" spans="1:10" s="211" customFormat="1" ht="15" customHeight="1">
      <c r="A101" s="24">
        <v>43066</v>
      </c>
      <c r="B101" s="61" t="s">
        <v>88</v>
      </c>
      <c r="C101" s="25">
        <v>3000</v>
      </c>
      <c r="D101" s="25" t="s">
        <v>15</v>
      </c>
      <c r="E101" s="26">
        <v>394</v>
      </c>
      <c r="F101" s="26">
        <v>396.5</v>
      </c>
      <c r="G101" s="26">
        <v>399</v>
      </c>
      <c r="H101" s="27">
        <f t="shared" si="92"/>
        <v>7500</v>
      </c>
      <c r="I101" s="27">
        <f t="shared" ref="I101" si="116">(G101-F101)*C101</f>
        <v>7500</v>
      </c>
      <c r="J101" s="27">
        <f t="shared" ref="J101" si="117">(I101+H101)</f>
        <v>15000</v>
      </c>
    </row>
    <row r="102" spans="1:10" s="211" customFormat="1" ht="15" customHeight="1">
      <c r="A102" s="24">
        <v>43066</v>
      </c>
      <c r="B102" s="61" t="s">
        <v>34</v>
      </c>
      <c r="C102" s="25">
        <v>8000</v>
      </c>
      <c r="D102" s="25" t="s">
        <v>15</v>
      </c>
      <c r="E102" s="26">
        <v>208</v>
      </c>
      <c r="F102" s="26">
        <v>206.5</v>
      </c>
      <c r="G102" s="26">
        <v>0</v>
      </c>
      <c r="H102" s="27">
        <f t="shared" si="92"/>
        <v>-12000</v>
      </c>
      <c r="I102" s="27">
        <v>0</v>
      </c>
      <c r="J102" s="27">
        <f t="shared" ref="J102" si="118">(I102+H102)</f>
        <v>-12000</v>
      </c>
    </row>
    <row r="103" spans="1:10" s="210" customFormat="1" ht="15" customHeight="1">
      <c r="A103" s="24">
        <v>43063</v>
      </c>
      <c r="B103" s="61" t="s">
        <v>57</v>
      </c>
      <c r="C103" s="25">
        <v>12000</v>
      </c>
      <c r="D103" s="25" t="s">
        <v>15</v>
      </c>
      <c r="E103" s="26">
        <v>106.5</v>
      </c>
      <c r="F103" s="26">
        <v>107.2</v>
      </c>
      <c r="G103" s="26">
        <v>0</v>
      </c>
      <c r="H103" s="27">
        <f t="shared" si="92"/>
        <v>8400.0000000000346</v>
      </c>
      <c r="I103" s="27">
        <v>0</v>
      </c>
      <c r="J103" s="27">
        <f t="shared" ref="J103" si="119">(I103+H103)</f>
        <v>8400.0000000000346</v>
      </c>
    </row>
    <row r="104" spans="1:10" s="210" customFormat="1" ht="15" customHeight="1">
      <c r="A104" s="24">
        <v>43063</v>
      </c>
      <c r="B104" s="61" t="s">
        <v>87</v>
      </c>
      <c r="C104" s="25">
        <v>1400</v>
      </c>
      <c r="D104" s="25" t="s">
        <v>15</v>
      </c>
      <c r="E104" s="26">
        <v>435</v>
      </c>
      <c r="F104" s="26">
        <v>437.5</v>
      </c>
      <c r="G104" s="26">
        <v>0</v>
      </c>
      <c r="H104" s="27">
        <f t="shared" si="92"/>
        <v>3500</v>
      </c>
      <c r="I104" s="27">
        <v>0</v>
      </c>
      <c r="J104" s="27">
        <f t="shared" ref="J104" si="120">(I104+H104)</f>
        <v>3500</v>
      </c>
    </row>
    <row r="105" spans="1:10" s="209" customFormat="1" ht="15" customHeight="1">
      <c r="A105" s="24">
        <v>43062</v>
      </c>
      <c r="B105" s="61" t="s">
        <v>86</v>
      </c>
      <c r="C105" s="25">
        <v>24000</v>
      </c>
      <c r="D105" s="25" t="s">
        <v>15</v>
      </c>
      <c r="E105" s="26">
        <v>62.25</v>
      </c>
      <c r="F105" s="26">
        <v>62.75</v>
      </c>
      <c r="G105" s="26">
        <v>0</v>
      </c>
      <c r="H105" s="27">
        <f t="shared" si="92"/>
        <v>12000</v>
      </c>
      <c r="I105" s="27">
        <v>0</v>
      </c>
      <c r="J105" s="27">
        <f t="shared" ref="J105:J106" si="121">(I105+H105)</f>
        <v>12000</v>
      </c>
    </row>
    <row r="106" spans="1:10" s="208" customFormat="1" ht="15" customHeight="1">
      <c r="A106" s="24">
        <v>43061</v>
      </c>
      <c r="B106" s="61" t="s">
        <v>85</v>
      </c>
      <c r="C106" s="25">
        <v>1600</v>
      </c>
      <c r="D106" s="25" t="s">
        <v>15</v>
      </c>
      <c r="E106" s="26">
        <v>244.8</v>
      </c>
      <c r="F106" s="26">
        <v>245</v>
      </c>
      <c r="G106" s="26">
        <v>0</v>
      </c>
      <c r="H106" s="27">
        <f t="shared" si="92"/>
        <v>319.99999999998181</v>
      </c>
      <c r="I106" s="27">
        <v>0</v>
      </c>
      <c r="J106" s="27">
        <f t="shared" si="121"/>
        <v>319.99999999998181</v>
      </c>
    </row>
    <row r="107" spans="1:10" s="207" customFormat="1" ht="15" customHeight="1">
      <c r="A107" s="24">
        <v>43060</v>
      </c>
      <c r="B107" s="61" t="s">
        <v>83</v>
      </c>
      <c r="C107" s="25">
        <v>1600</v>
      </c>
      <c r="D107" s="25" t="s">
        <v>15</v>
      </c>
      <c r="E107" s="26">
        <v>1059</v>
      </c>
      <c r="F107" s="26">
        <v>1064</v>
      </c>
      <c r="G107" s="26">
        <v>1070</v>
      </c>
      <c r="H107" s="27">
        <f t="shared" si="92"/>
        <v>8000</v>
      </c>
      <c r="I107" s="27">
        <f t="shared" ref="I107:I109" si="122">(G107-F107)*C107</f>
        <v>9600</v>
      </c>
      <c r="J107" s="27">
        <f t="shared" ref="J107" si="123">(I107+H107)</f>
        <v>17600</v>
      </c>
    </row>
    <row r="108" spans="1:10" s="207" customFormat="1" ht="15" customHeight="1">
      <c r="A108" s="24">
        <v>43060</v>
      </c>
      <c r="B108" s="61" t="s">
        <v>84</v>
      </c>
      <c r="C108" s="25">
        <v>24000</v>
      </c>
      <c r="D108" s="25" t="s">
        <v>15</v>
      </c>
      <c r="E108" s="26">
        <v>83</v>
      </c>
      <c r="F108" s="26">
        <v>82.25</v>
      </c>
      <c r="G108" s="26">
        <v>0</v>
      </c>
      <c r="H108" s="27">
        <f t="shared" si="92"/>
        <v>-18000</v>
      </c>
      <c r="I108" s="27">
        <v>0</v>
      </c>
      <c r="J108" s="27">
        <f t="shared" ref="J108" si="124">(I108+H108)</f>
        <v>-18000</v>
      </c>
    </row>
    <row r="109" spans="1:10" s="206" customFormat="1" ht="15" customHeight="1">
      <c r="A109" s="24">
        <v>43059</v>
      </c>
      <c r="B109" s="61" t="s">
        <v>82</v>
      </c>
      <c r="C109" s="25">
        <v>24000</v>
      </c>
      <c r="D109" s="25" t="s">
        <v>15</v>
      </c>
      <c r="E109" s="26">
        <v>81.5</v>
      </c>
      <c r="F109" s="26">
        <v>82</v>
      </c>
      <c r="G109" s="26">
        <v>82.5</v>
      </c>
      <c r="H109" s="27">
        <f t="shared" si="92"/>
        <v>12000</v>
      </c>
      <c r="I109" s="27">
        <f t="shared" si="122"/>
        <v>12000</v>
      </c>
      <c r="J109" s="27">
        <f t="shared" ref="J109" si="125">(I109+H109)</f>
        <v>24000</v>
      </c>
    </row>
    <row r="110" spans="1:10" s="205" customFormat="1" ht="15" customHeight="1">
      <c r="A110" s="24">
        <v>43056</v>
      </c>
      <c r="B110" s="61" t="s">
        <v>81</v>
      </c>
      <c r="C110" s="25">
        <v>1400</v>
      </c>
      <c r="D110" s="25" t="s">
        <v>15</v>
      </c>
      <c r="E110" s="26">
        <v>710</v>
      </c>
      <c r="F110" s="26">
        <v>702</v>
      </c>
      <c r="G110" s="26">
        <v>0</v>
      </c>
      <c r="H110" s="27">
        <f t="shared" si="92"/>
        <v>-11200</v>
      </c>
      <c r="I110" s="27">
        <v>0</v>
      </c>
      <c r="J110" s="27">
        <f t="shared" ref="J110" si="126">(I110+H110)</f>
        <v>-11200</v>
      </c>
    </row>
    <row r="111" spans="1:10" s="205" customFormat="1" ht="15" customHeight="1">
      <c r="A111" s="24">
        <v>43055</v>
      </c>
      <c r="B111" s="61" t="s">
        <v>39</v>
      </c>
      <c r="C111" s="25">
        <v>1000</v>
      </c>
      <c r="D111" s="25" t="s">
        <v>15</v>
      </c>
      <c r="E111" s="26">
        <v>1743</v>
      </c>
      <c r="F111" s="26">
        <v>1753</v>
      </c>
      <c r="G111" s="26">
        <v>1763</v>
      </c>
      <c r="H111" s="27">
        <f t="shared" si="92"/>
        <v>10000</v>
      </c>
      <c r="I111" s="27">
        <f t="shared" ref="I111" si="127">(G111-F111)*C111</f>
        <v>10000</v>
      </c>
      <c r="J111" s="27">
        <f t="shared" ref="J111" si="128">(I111+H111)</f>
        <v>20000</v>
      </c>
    </row>
    <row r="112" spans="1:10" s="205" customFormat="1" ht="15" customHeight="1">
      <c r="A112" s="24">
        <v>43054</v>
      </c>
      <c r="B112" s="61" t="s">
        <v>80</v>
      </c>
      <c r="C112" s="25">
        <v>8000</v>
      </c>
      <c r="D112" s="25" t="s">
        <v>15</v>
      </c>
      <c r="E112" s="26">
        <v>237.5</v>
      </c>
      <c r="F112" s="26">
        <v>239</v>
      </c>
      <c r="G112" s="26">
        <v>240.5</v>
      </c>
      <c r="H112" s="27">
        <f t="shared" si="92"/>
        <v>12000</v>
      </c>
      <c r="I112" s="27">
        <f t="shared" ref="I112" si="129">(G112-F112)*C112</f>
        <v>12000</v>
      </c>
      <c r="J112" s="27">
        <f t="shared" ref="J112" si="130">(I112+H112)</f>
        <v>24000</v>
      </c>
    </row>
    <row r="113" spans="1:10" s="205" customFormat="1" ht="15" customHeight="1">
      <c r="A113" s="24">
        <v>43053</v>
      </c>
      <c r="B113" s="61" t="s">
        <v>79</v>
      </c>
      <c r="C113" s="25">
        <v>14000</v>
      </c>
      <c r="D113" s="25" t="s">
        <v>15</v>
      </c>
      <c r="E113" s="26">
        <v>101.5</v>
      </c>
      <c r="F113" s="26">
        <v>102</v>
      </c>
      <c r="G113" s="26">
        <v>0</v>
      </c>
      <c r="H113" s="27">
        <f t="shared" si="92"/>
        <v>7000</v>
      </c>
      <c r="I113" s="27">
        <v>0</v>
      </c>
      <c r="J113" s="27">
        <f t="shared" ref="J113" si="131">(I113+H113)</f>
        <v>7000</v>
      </c>
    </row>
    <row r="114" spans="1:10" s="205" customFormat="1" ht="15" customHeight="1">
      <c r="A114" s="24">
        <v>43053</v>
      </c>
      <c r="B114" s="61" t="s">
        <v>78</v>
      </c>
      <c r="C114" s="25">
        <v>5000</v>
      </c>
      <c r="D114" s="25" t="s">
        <v>15</v>
      </c>
      <c r="E114" s="26">
        <v>232.5</v>
      </c>
      <c r="F114" s="26">
        <v>234.5</v>
      </c>
      <c r="G114" s="26">
        <v>0</v>
      </c>
      <c r="H114" s="27">
        <f t="shared" si="92"/>
        <v>10000</v>
      </c>
      <c r="I114" s="27">
        <v>0</v>
      </c>
      <c r="J114" s="27">
        <f t="shared" ref="J114" si="132">(I114+H114)</f>
        <v>10000</v>
      </c>
    </row>
    <row r="115" spans="1:10" s="204" customFormat="1" ht="15" customHeight="1">
      <c r="A115" s="24">
        <v>43049</v>
      </c>
      <c r="B115" s="61" t="s">
        <v>25</v>
      </c>
      <c r="C115" s="25">
        <v>8000</v>
      </c>
      <c r="D115" s="25" t="s">
        <v>15</v>
      </c>
      <c r="E115" s="26">
        <v>169</v>
      </c>
      <c r="F115" s="26">
        <v>170</v>
      </c>
      <c r="G115" s="26">
        <v>172</v>
      </c>
      <c r="H115" s="27">
        <f t="shared" si="92"/>
        <v>8000</v>
      </c>
      <c r="I115" s="27">
        <f t="shared" ref="I115" si="133">(G115-F115)*C115</f>
        <v>16000</v>
      </c>
      <c r="J115" s="27">
        <f t="shared" ref="J115" si="134">(I115+H115)</f>
        <v>24000</v>
      </c>
    </row>
    <row r="116" spans="1:10" s="204" customFormat="1" ht="15" customHeight="1">
      <c r="A116" s="24">
        <v>43049</v>
      </c>
      <c r="B116" s="61" t="s">
        <v>28</v>
      </c>
      <c r="C116" s="25">
        <v>8000</v>
      </c>
      <c r="D116" s="25" t="s">
        <v>15</v>
      </c>
      <c r="E116" s="26">
        <v>518</v>
      </c>
      <c r="F116" s="26">
        <v>520</v>
      </c>
      <c r="G116" s="26">
        <v>0</v>
      </c>
      <c r="H116" s="27">
        <f t="shared" si="92"/>
        <v>16000</v>
      </c>
      <c r="I116" s="27">
        <v>0</v>
      </c>
      <c r="J116" s="27">
        <f t="shared" ref="J116" si="135">(I116+H116)</f>
        <v>16000</v>
      </c>
    </row>
    <row r="117" spans="1:10" s="204" customFormat="1" ht="15" customHeight="1">
      <c r="A117" s="24">
        <v>43048</v>
      </c>
      <c r="B117" s="61" t="s">
        <v>52</v>
      </c>
      <c r="C117" s="25">
        <v>6000</v>
      </c>
      <c r="D117" s="25" t="s">
        <v>15</v>
      </c>
      <c r="E117" s="26">
        <v>343</v>
      </c>
      <c r="F117" s="26">
        <v>344.5</v>
      </c>
      <c r="G117" s="26">
        <v>0</v>
      </c>
      <c r="H117" s="27">
        <f t="shared" si="92"/>
        <v>9000</v>
      </c>
      <c r="I117" s="27">
        <v>0</v>
      </c>
      <c r="J117" s="27">
        <f t="shared" ref="J117" si="136">(I117+H117)</f>
        <v>9000</v>
      </c>
    </row>
    <row r="118" spans="1:10" s="204" customFormat="1" ht="15" customHeight="1">
      <c r="A118" s="24">
        <v>43048</v>
      </c>
      <c r="B118" s="61" t="s">
        <v>77</v>
      </c>
      <c r="C118" s="25">
        <v>6000</v>
      </c>
      <c r="D118" s="25" t="s">
        <v>15</v>
      </c>
      <c r="E118" s="26">
        <v>233</v>
      </c>
      <c r="F118" s="26">
        <v>234.25</v>
      </c>
      <c r="G118" s="26">
        <v>0</v>
      </c>
      <c r="H118" s="27">
        <f t="shared" si="92"/>
        <v>7500</v>
      </c>
      <c r="I118" s="27">
        <v>0</v>
      </c>
      <c r="J118" s="27">
        <f t="shared" ref="J118" si="137">(I118+H118)</f>
        <v>7500</v>
      </c>
    </row>
    <row r="119" spans="1:10" s="204" customFormat="1" ht="15" customHeight="1">
      <c r="A119" s="24">
        <v>43047</v>
      </c>
      <c r="B119" s="61" t="s">
        <v>28</v>
      </c>
      <c r="C119" s="25">
        <v>4000</v>
      </c>
      <c r="D119" s="25" t="s">
        <v>15</v>
      </c>
      <c r="E119" s="26">
        <v>511</v>
      </c>
      <c r="F119" s="26">
        <v>513</v>
      </c>
      <c r="G119" s="26">
        <v>0</v>
      </c>
      <c r="H119" s="27">
        <f t="shared" si="92"/>
        <v>8000</v>
      </c>
      <c r="I119" s="27">
        <v>0</v>
      </c>
      <c r="J119" s="27">
        <f t="shared" ref="J119" si="138">(I119+H119)</f>
        <v>8000</v>
      </c>
    </row>
    <row r="120" spans="1:10" s="204" customFormat="1" ht="15" customHeight="1">
      <c r="A120" s="24">
        <v>43047</v>
      </c>
      <c r="B120" s="61" t="s">
        <v>76</v>
      </c>
      <c r="C120" s="25">
        <v>4000</v>
      </c>
      <c r="D120" s="25" t="s">
        <v>15</v>
      </c>
      <c r="E120" s="26">
        <v>165</v>
      </c>
      <c r="F120" s="26">
        <v>166</v>
      </c>
      <c r="G120" s="26">
        <v>0</v>
      </c>
      <c r="H120" s="27">
        <f t="shared" si="92"/>
        <v>4000</v>
      </c>
      <c r="I120" s="27">
        <v>0</v>
      </c>
      <c r="J120" s="27">
        <f t="shared" ref="J120" si="139">(I120+H120)</f>
        <v>4000</v>
      </c>
    </row>
    <row r="121" spans="1:10" s="203" customFormat="1" ht="15" customHeight="1">
      <c r="A121" s="24">
        <v>43046</v>
      </c>
      <c r="B121" s="61" t="s">
        <v>28</v>
      </c>
      <c r="C121" s="25">
        <v>4000</v>
      </c>
      <c r="D121" s="25" t="s">
        <v>15</v>
      </c>
      <c r="E121" s="26">
        <v>408.5</v>
      </c>
      <c r="F121" s="26">
        <v>410.5</v>
      </c>
      <c r="G121" s="26">
        <v>0</v>
      </c>
      <c r="H121" s="27">
        <f t="shared" si="92"/>
        <v>8000</v>
      </c>
      <c r="I121" s="27">
        <v>0</v>
      </c>
      <c r="J121" s="27">
        <f t="shared" ref="J121" si="140">(I121+H121)</f>
        <v>8000</v>
      </c>
    </row>
    <row r="122" spans="1:10" s="202" customFormat="1" ht="15" customHeight="1">
      <c r="A122" s="24">
        <v>43045</v>
      </c>
      <c r="B122" s="61" t="s">
        <v>75</v>
      </c>
      <c r="C122" s="25">
        <v>6000</v>
      </c>
      <c r="D122" s="25" t="s">
        <v>15</v>
      </c>
      <c r="E122" s="26">
        <v>410</v>
      </c>
      <c r="F122" s="26">
        <v>411.5</v>
      </c>
      <c r="G122" s="26">
        <v>105</v>
      </c>
      <c r="H122" s="27">
        <f t="shared" si="92"/>
        <v>9000</v>
      </c>
      <c r="I122" s="27">
        <v>0</v>
      </c>
      <c r="J122" s="27">
        <f t="shared" ref="J122" si="141">(I122+H122)</f>
        <v>9000</v>
      </c>
    </row>
    <row r="123" spans="1:10" s="202" customFormat="1" ht="15" customHeight="1">
      <c r="A123" s="24">
        <v>43045</v>
      </c>
      <c r="B123" s="61" t="s">
        <v>57</v>
      </c>
      <c r="C123" s="25">
        <v>7000</v>
      </c>
      <c r="D123" s="25" t="s">
        <v>15</v>
      </c>
      <c r="E123" s="26">
        <v>103</v>
      </c>
      <c r="F123" s="26">
        <v>104</v>
      </c>
      <c r="G123" s="26">
        <v>105</v>
      </c>
      <c r="H123" s="27">
        <f t="shared" si="92"/>
        <v>7000</v>
      </c>
      <c r="I123" s="27">
        <f t="shared" ref="I123" si="142">(G123-F123)*C123</f>
        <v>7000</v>
      </c>
      <c r="J123" s="27">
        <f t="shared" ref="J123" si="143">(I123+H123)</f>
        <v>14000</v>
      </c>
    </row>
    <row r="124" spans="1:10" s="201" customFormat="1" ht="15" customHeight="1">
      <c r="A124" s="24">
        <v>43042</v>
      </c>
      <c r="B124" s="61" t="s">
        <v>19</v>
      </c>
      <c r="C124" s="25">
        <v>7000</v>
      </c>
      <c r="D124" s="25" t="s">
        <v>15</v>
      </c>
      <c r="E124" s="26">
        <v>205</v>
      </c>
      <c r="F124" s="26">
        <v>206.5</v>
      </c>
      <c r="G124" s="26">
        <v>208</v>
      </c>
      <c r="H124" s="27">
        <f t="shared" si="92"/>
        <v>10500</v>
      </c>
      <c r="I124" s="27">
        <f t="shared" ref="I124" si="144">(G124-F124)*C124</f>
        <v>10500</v>
      </c>
      <c r="J124" s="27">
        <f t="shared" ref="J124" si="145">(I124+H124)</f>
        <v>21000</v>
      </c>
    </row>
    <row r="125" spans="1:10" s="200" customFormat="1" ht="15" customHeight="1">
      <c r="A125" s="24">
        <v>43041</v>
      </c>
      <c r="B125" s="61" t="s">
        <v>36</v>
      </c>
      <c r="C125" s="25">
        <v>5000</v>
      </c>
      <c r="D125" s="25" t="s">
        <v>15</v>
      </c>
      <c r="E125" s="26">
        <v>439</v>
      </c>
      <c r="F125" s="26">
        <v>441</v>
      </c>
      <c r="G125" s="26">
        <v>0</v>
      </c>
      <c r="H125" s="27">
        <f t="shared" si="92"/>
        <v>10000</v>
      </c>
      <c r="I125" s="27">
        <v>0</v>
      </c>
      <c r="J125" s="27">
        <f t="shared" ref="J125" si="146">(I125+H125)</f>
        <v>10000</v>
      </c>
    </row>
    <row r="126" spans="1:10" s="199" customFormat="1" ht="15" customHeight="1">
      <c r="A126" s="24">
        <v>43040</v>
      </c>
      <c r="B126" s="61" t="s">
        <v>34</v>
      </c>
      <c r="C126" s="25">
        <v>8000</v>
      </c>
      <c r="D126" s="25" t="s">
        <v>15</v>
      </c>
      <c r="E126" s="26">
        <v>211.5</v>
      </c>
      <c r="F126" s="26">
        <v>212.5</v>
      </c>
      <c r="G126" s="26">
        <v>0</v>
      </c>
      <c r="H126" s="27">
        <f t="shared" si="92"/>
        <v>8000</v>
      </c>
      <c r="I126" s="27">
        <v>0</v>
      </c>
      <c r="J126" s="27">
        <f t="shared" ref="J126" si="147">(I126+H126)</f>
        <v>8000</v>
      </c>
    </row>
    <row r="127" spans="1:10" s="199" customFormat="1" ht="15" customHeight="1">
      <c r="A127" s="24">
        <v>43040</v>
      </c>
      <c r="B127" s="61" t="s">
        <v>55</v>
      </c>
      <c r="C127" s="25">
        <v>4000</v>
      </c>
      <c r="D127" s="25" t="s">
        <v>15</v>
      </c>
      <c r="E127" s="26">
        <v>329</v>
      </c>
      <c r="F127" s="26">
        <v>326</v>
      </c>
      <c r="G127" s="26">
        <v>0</v>
      </c>
      <c r="H127" s="27">
        <f t="shared" si="92"/>
        <v>-12000</v>
      </c>
      <c r="I127" s="27">
        <v>0</v>
      </c>
      <c r="J127" s="27">
        <f t="shared" ref="J127" si="148">(I127+H127)</f>
        <v>-12000</v>
      </c>
    </row>
    <row r="128" spans="1:10" s="198" customFormat="1" ht="15" customHeight="1">
      <c r="A128" s="24">
        <v>43039</v>
      </c>
      <c r="B128" s="61" t="s">
        <v>59</v>
      </c>
      <c r="C128" s="25">
        <v>8000</v>
      </c>
      <c r="D128" s="25" t="s">
        <v>15</v>
      </c>
      <c r="E128" s="26">
        <v>162</v>
      </c>
      <c r="F128" s="26">
        <v>163</v>
      </c>
      <c r="G128" s="26">
        <v>0</v>
      </c>
      <c r="H128" s="27">
        <f t="shared" si="92"/>
        <v>8000</v>
      </c>
      <c r="I128" s="27">
        <v>0</v>
      </c>
      <c r="J128" s="27">
        <f t="shared" ref="J128" si="149">(I128+H128)</f>
        <v>8000</v>
      </c>
    </row>
    <row r="129" spans="1:10" s="197" customFormat="1" ht="15" customHeight="1">
      <c r="A129" s="24">
        <v>43038</v>
      </c>
      <c r="B129" s="61" t="s">
        <v>45</v>
      </c>
      <c r="C129" s="25">
        <v>7000</v>
      </c>
      <c r="D129" s="25" t="s">
        <v>15</v>
      </c>
      <c r="E129" s="26">
        <v>364</v>
      </c>
      <c r="F129" s="26">
        <v>365.5</v>
      </c>
      <c r="G129" s="26">
        <v>367</v>
      </c>
      <c r="H129" s="27">
        <f t="shared" si="92"/>
        <v>10500</v>
      </c>
      <c r="I129" s="27">
        <f t="shared" ref="I129" si="150">(G129-F129)*C129</f>
        <v>10500</v>
      </c>
      <c r="J129" s="27">
        <f t="shared" ref="J129" si="151">(I129+H129)</f>
        <v>21000</v>
      </c>
    </row>
    <row r="130" spans="1:10" s="197" customFormat="1" ht="15" customHeight="1">
      <c r="A130" s="24">
        <v>43038</v>
      </c>
      <c r="B130" s="61" t="s">
        <v>18</v>
      </c>
      <c r="C130" s="25">
        <v>1400</v>
      </c>
      <c r="D130" s="25" t="s">
        <v>15</v>
      </c>
      <c r="E130" s="26">
        <v>1714</v>
      </c>
      <c r="F130" s="26">
        <v>1720</v>
      </c>
      <c r="G130" s="26">
        <v>0</v>
      </c>
      <c r="H130" s="27">
        <f t="shared" si="92"/>
        <v>8400</v>
      </c>
      <c r="I130" s="27">
        <v>0</v>
      </c>
      <c r="J130" s="27">
        <f t="shared" ref="J130" si="152">(I130+H130)</f>
        <v>8400</v>
      </c>
    </row>
    <row r="131" spans="1:10" s="196" customFormat="1" ht="15" customHeight="1">
      <c r="A131" s="24">
        <v>43035</v>
      </c>
      <c r="B131" s="61" t="s">
        <v>32</v>
      </c>
      <c r="C131" s="25">
        <v>6000</v>
      </c>
      <c r="D131" s="25" t="s">
        <v>15</v>
      </c>
      <c r="E131" s="26">
        <v>267</v>
      </c>
      <c r="F131" s="26">
        <v>268.5</v>
      </c>
      <c r="G131" s="26">
        <v>269</v>
      </c>
      <c r="H131" s="27">
        <f t="shared" si="92"/>
        <v>9000</v>
      </c>
      <c r="I131" s="27">
        <f t="shared" ref="I131" si="153">(G131-F131)*C131</f>
        <v>3000</v>
      </c>
      <c r="J131" s="27">
        <f t="shared" ref="J131" si="154">(I131+H131)</f>
        <v>12000</v>
      </c>
    </row>
    <row r="132" spans="1:10" s="195" customFormat="1" ht="15" customHeight="1">
      <c r="A132" s="24">
        <v>43034</v>
      </c>
      <c r="B132" s="61" t="s">
        <v>55</v>
      </c>
      <c r="C132" s="25">
        <v>4000</v>
      </c>
      <c r="D132" s="25" t="s">
        <v>15</v>
      </c>
      <c r="E132" s="26">
        <v>334.5</v>
      </c>
      <c r="F132" s="26">
        <v>336.5</v>
      </c>
      <c r="G132" s="26">
        <v>338.5</v>
      </c>
      <c r="H132" s="27">
        <f t="shared" si="92"/>
        <v>8000</v>
      </c>
      <c r="I132" s="27">
        <f t="shared" ref="I132" si="155">(G132-F132)*C132</f>
        <v>8000</v>
      </c>
      <c r="J132" s="27">
        <f t="shared" ref="J132" si="156">(I132+H132)</f>
        <v>16000</v>
      </c>
    </row>
    <row r="133" spans="1:10" s="194" customFormat="1" ht="15" customHeight="1">
      <c r="A133" s="24">
        <v>43033</v>
      </c>
      <c r="B133" s="61" t="s">
        <v>33</v>
      </c>
      <c r="C133" s="25">
        <v>4000</v>
      </c>
      <c r="D133" s="25" t="s">
        <v>15</v>
      </c>
      <c r="E133" s="26">
        <v>714</v>
      </c>
      <c r="F133" s="26">
        <v>716.5</v>
      </c>
      <c r="G133" s="26">
        <v>0</v>
      </c>
      <c r="H133" s="27">
        <f t="shared" si="92"/>
        <v>10000</v>
      </c>
      <c r="I133" s="27">
        <v>0</v>
      </c>
      <c r="J133" s="27">
        <f t="shared" ref="J133" si="157">(I133+H133)</f>
        <v>10000</v>
      </c>
    </row>
    <row r="134" spans="1:10" s="193" customFormat="1" ht="15" customHeight="1">
      <c r="A134" s="24">
        <v>43032</v>
      </c>
      <c r="B134" s="61" t="s">
        <v>56</v>
      </c>
      <c r="C134" s="25">
        <v>1000</v>
      </c>
      <c r="D134" s="25" t="s">
        <v>15</v>
      </c>
      <c r="E134" s="26">
        <v>1565</v>
      </c>
      <c r="F134" s="26">
        <v>1573</v>
      </c>
      <c r="G134" s="26">
        <v>0</v>
      </c>
      <c r="H134" s="27">
        <f t="shared" si="92"/>
        <v>8000</v>
      </c>
      <c r="I134" s="27">
        <v>0</v>
      </c>
      <c r="J134" s="27">
        <f t="shared" ref="J134" si="158">(I134+H134)</f>
        <v>8000</v>
      </c>
    </row>
    <row r="135" spans="1:10" s="193" customFormat="1" ht="15" customHeight="1">
      <c r="A135" s="24">
        <v>43032</v>
      </c>
      <c r="B135" s="61" t="s">
        <v>63</v>
      </c>
      <c r="C135" s="25">
        <v>14000</v>
      </c>
      <c r="D135" s="25" t="s">
        <v>15</v>
      </c>
      <c r="E135" s="26">
        <v>99.5</v>
      </c>
      <c r="F135" s="26">
        <v>100</v>
      </c>
      <c r="G135" s="26">
        <v>0</v>
      </c>
      <c r="H135" s="27">
        <f t="shared" si="92"/>
        <v>7000</v>
      </c>
      <c r="I135" s="27">
        <v>0</v>
      </c>
      <c r="J135" s="27">
        <f t="shared" ref="J135" si="159">(I135+H135)</f>
        <v>7000</v>
      </c>
    </row>
    <row r="136" spans="1:10" s="193" customFormat="1" ht="15" customHeight="1">
      <c r="A136" s="24">
        <v>43032</v>
      </c>
      <c r="B136" s="61" t="s">
        <v>24</v>
      </c>
      <c r="C136" s="25">
        <v>4000</v>
      </c>
      <c r="D136" s="25" t="s">
        <v>15</v>
      </c>
      <c r="E136" s="26">
        <v>696.5</v>
      </c>
      <c r="F136" s="26">
        <v>693.5</v>
      </c>
      <c r="G136" s="26">
        <v>0</v>
      </c>
      <c r="H136" s="27">
        <f t="shared" si="92"/>
        <v>-12000</v>
      </c>
      <c r="I136" s="27">
        <v>0</v>
      </c>
      <c r="J136" s="27">
        <f t="shared" ref="J136" si="160">(I136+H136)</f>
        <v>-12000</v>
      </c>
    </row>
    <row r="137" spans="1:10" s="193" customFormat="1" ht="15" customHeight="1">
      <c r="A137" s="24">
        <v>43031</v>
      </c>
      <c r="B137" s="61" t="s">
        <v>28</v>
      </c>
      <c r="C137" s="25">
        <v>4000</v>
      </c>
      <c r="D137" s="25" t="s">
        <v>15</v>
      </c>
      <c r="E137" s="26">
        <v>558</v>
      </c>
      <c r="F137" s="26">
        <v>560</v>
      </c>
      <c r="G137" s="26">
        <v>562</v>
      </c>
      <c r="H137" s="27">
        <f t="shared" si="92"/>
        <v>8000</v>
      </c>
      <c r="I137" s="27">
        <f t="shared" ref="I137" si="161">(G137-F137)*C137</f>
        <v>8000</v>
      </c>
      <c r="J137" s="27">
        <f t="shared" ref="J137" si="162">(I137+H137)</f>
        <v>16000</v>
      </c>
    </row>
    <row r="138" spans="1:10" s="193" customFormat="1" ht="15" customHeight="1">
      <c r="A138" s="24">
        <v>43026</v>
      </c>
      <c r="B138" s="61" t="s">
        <v>28</v>
      </c>
      <c r="C138" s="25">
        <v>4000</v>
      </c>
      <c r="D138" s="25" t="s">
        <v>15</v>
      </c>
      <c r="E138" s="26">
        <v>549.5</v>
      </c>
      <c r="F138" s="26">
        <v>551.5</v>
      </c>
      <c r="G138" s="26">
        <v>0</v>
      </c>
      <c r="H138" s="27">
        <f t="shared" si="92"/>
        <v>8000</v>
      </c>
      <c r="I138" s="27">
        <v>0</v>
      </c>
      <c r="J138" s="27">
        <f t="shared" ref="J138" si="163">(I138+H138)</f>
        <v>8000</v>
      </c>
    </row>
    <row r="139" spans="1:10" s="193" customFormat="1" ht="15" customHeight="1">
      <c r="A139" s="24">
        <v>43026</v>
      </c>
      <c r="B139" s="61" t="s">
        <v>14</v>
      </c>
      <c r="C139" s="25">
        <v>2200</v>
      </c>
      <c r="D139" s="25" t="s">
        <v>15</v>
      </c>
      <c r="E139" s="26">
        <v>825</v>
      </c>
      <c r="F139" s="26">
        <v>829</v>
      </c>
      <c r="G139" s="26">
        <v>0</v>
      </c>
      <c r="H139" s="27">
        <f t="shared" si="92"/>
        <v>8800</v>
      </c>
      <c r="I139" s="27">
        <v>0</v>
      </c>
      <c r="J139" s="27">
        <f t="shared" ref="J139" si="164">(I139+H139)</f>
        <v>8800</v>
      </c>
    </row>
    <row r="140" spans="1:10" s="193" customFormat="1" ht="15" customHeight="1">
      <c r="A140" s="24">
        <v>43025</v>
      </c>
      <c r="B140" s="61" t="s">
        <v>30</v>
      </c>
      <c r="C140" s="25">
        <v>4000</v>
      </c>
      <c r="D140" s="25" t="s">
        <v>15</v>
      </c>
      <c r="E140" s="26">
        <v>538</v>
      </c>
      <c r="F140" s="26">
        <v>540</v>
      </c>
      <c r="G140" s="26">
        <v>0</v>
      </c>
      <c r="H140" s="27">
        <f t="shared" si="92"/>
        <v>8000</v>
      </c>
      <c r="I140" s="27">
        <v>0</v>
      </c>
      <c r="J140" s="27">
        <f t="shared" ref="J140" si="165">(I140+H140)</f>
        <v>8000</v>
      </c>
    </row>
    <row r="141" spans="1:10" s="193" customFormat="1" ht="15" customHeight="1">
      <c r="A141" s="24">
        <v>43025</v>
      </c>
      <c r="B141" s="61" t="s">
        <v>28</v>
      </c>
      <c r="C141" s="25">
        <v>4000</v>
      </c>
      <c r="D141" s="25" t="s">
        <v>15</v>
      </c>
      <c r="E141" s="26">
        <v>546.5</v>
      </c>
      <c r="F141" s="26">
        <v>548.5</v>
      </c>
      <c r="G141" s="26">
        <v>0</v>
      </c>
      <c r="H141" s="27">
        <f t="shared" si="92"/>
        <v>8000</v>
      </c>
      <c r="I141" s="27">
        <v>0</v>
      </c>
      <c r="J141" s="27">
        <f t="shared" ref="J141" si="166">(I141+H141)</f>
        <v>8000</v>
      </c>
    </row>
    <row r="142" spans="1:10" s="193" customFormat="1" ht="15" customHeight="1">
      <c r="A142" s="24">
        <v>43024</v>
      </c>
      <c r="B142" s="61" t="s">
        <v>30</v>
      </c>
      <c r="C142" s="25">
        <v>4000</v>
      </c>
      <c r="D142" s="25" t="s">
        <v>15</v>
      </c>
      <c r="E142" s="26">
        <v>536</v>
      </c>
      <c r="F142" s="26">
        <v>538</v>
      </c>
      <c r="G142" s="26">
        <v>0</v>
      </c>
      <c r="H142" s="27">
        <f t="shared" si="92"/>
        <v>8000</v>
      </c>
      <c r="I142" s="27">
        <v>0</v>
      </c>
      <c r="J142" s="27">
        <f t="shared" ref="J142" si="167">(I142+H142)</f>
        <v>8000</v>
      </c>
    </row>
    <row r="143" spans="1:10" s="192" customFormat="1" ht="15" customHeight="1">
      <c r="A143" s="24">
        <v>43021</v>
      </c>
      <c r="B143" s="61" t="s">
        <v>28</v>
      </c>
      <c r="C143" s="25">
        <v>4000</v>
      </c>
      <c r="D143" s="25" t="s">
        <v>15</v>
      </c>
      <c r="E143" s="26">
        <v>539</v>
      </c>
      <c r="F143" s="26">
        <v>541</v>
      </c>
      <c r="G143" s="26">
        <v>543</v>
      </c>
      <c r="H143" s="27">
        <f t="shared" si="92"/>
        <v>8000</v>
      </c>
      <c r="I143" s="27">
        <f t="shared" ref="I143" si="168">(G143-F143)*C143</f>
        <v>8000</v>
      </c>
      <c r="J143" s="27">
        <f t="shared" ref="J143" si="169">(I143+H143)</f>
        <v>16000</v>
      </c>
    </row>
    <row r="144" spans="1:10" s="191" customFormat="1" ht="15" customHeight="1">
      <c r="A144" s="24">
        <v>43020</v>
      </c>
      <c r="B144" s="61" t="s">
        <v>24</v>
      </c>
      <c r="C144" s="25">
        <v>4000</v>
      </c>
      <c r="D144" s="25" t="s">
        <v>15</v>
      </c>
      <c r="E144" s="26">
        <v>688</v>
      </c>
      <c r="F144" s="26">
        <v>690</v>
      </c>
      <c r="G144" s="26">
        <v>0</v>
      </c>
      <c r="H144" s="27">
        <f t="shared" si="92"/>
        <v>8000</v>
      </c>
      <c r="I144" s="27">
        <v>0</v>
      </c>
      <c r="J144" s="27">
        <f t="shared" ref="J144" si="170">(I144+H144)</f>
        <v>8000</v>
      </c>
    </row>
    <row r="145" spans="1:10" s="191" customFormat="1" ht="15" customHeight="1">
      <c r="A145" s="24">
        <v>43019</v>
      </c>
      <c r="B145" s="61" t="s">
        <v>41</v>
      </c>
      <c r="C145" s="25">
        <v>2000</v>
      </c>
      <c r="D145" s="25" t="s">
        <v>15</v>
      </c>
      <c r="E145" s="26">
        <v>992</v>
      </c>
      <c r="F145" s="26">
        <v>995.5</v>
      </c>
      <c r="G145" s="26">
        <v>0</v>
      </c>
      <c r="H145" s="27">
        <f t="shared" si="92"/>
        <v>7000</v>
      </c>
      <c r="I145" s="27">
        <v>0</v>
      </c>
      <c r="J145" s="27">
        <f t="shared" ref="J145" si="171">(I145+H145)</f>
        <v>7000</v>
      </c>
    </row>
    <row r="146" spans="1:10" s="190" customFormat="1" ht="15" customHeight="1">
      <c r="A146" s="24">
        <v>43018</v>
      </c>
      <c r="B146" s="61" t="s">
        <v>41</v>
      </c>
      <c r="C146" s="25">
        <v>2000</v>
      </c>
      <c r="D146" s="25" t="s">
        <v>15</v>
      </c>
      <c r="E146" s="26">
        <v>887</v>
      </c>
      <c r="F146" s="26">
        <v>891</v>
      </c>
      <c r="G146" s="26">
        <v>0</v>
      </c>
      <c r="H146" s="27">
        <f t="shared" si="92"/>
        <v>8000</v>
      </c>
      <c r="I146" s="27">
        <v>0</v>
      </c>
      <c r="J146" s="27">
        <f t="shared" ref="J146" si="172">(I146+H146)</f>
        <v>8000</v>
      </c>
    </row>
    <row r="147" spans="1:10" s="190" customFormat="1" ht="15" customHeight="1">
      <c r="A147" s="24">
        <v>43018</v>
      </c>
      <c r="B147" s="61" t="s">
        <v>68</v>
      </c>
      <c r="C147" s="25">
        <v>7000</v>
      </c>
      <c r="D147" s="25" t="s">
        <v>15</v>
      </c>
      <c r="E147" s="26">
        <v>127.2</v>
      </c>
      <c r="F147" s="26">
        <v>125.8</v>
      </c>
      <c r="G147" s="26">
        <v>0</v>
      </c>
      <c r="H147" s="27">
        <f t="shared" si="92"/>
        <v>-9800.00000000004</v>
      </c>
      <c r="I147" s="27">
        <v>0</v>
      </c>
      <c r="J147" s="27">
        <f t="shared" ref="J147" si="173">(I147+H147)</f>
        <v>-9800.00000000004</v>
      </c>
    </row>
    <row r="148" spans="1:10" s="189" customFormat="1" ht="15" customHeight="1">
      <c r="A148" s="24">
        <v>43017</v>
      </c>
      <c r="B148" s="61" t="s">
        <v>42</v>
      </c>
      <c r="C148" s="25">
        <v>3400</v>
      </c>
      <c r="D148" s="25" t="s">
        <v>15</v>
      </c>
      <c r="E148" s="26">
        <v>370</v>
      </c>
      <c r="F148" s="26">
        <v>371.5</v>
      </c>
      <c r="G148" s="26">
        <v>0</v>
      </c>
      <c r="H148" s="27">
        <f t="shared" ref="H148:H211" si="174">(IF(D148="SHORT",E148-F148,IF(D148="LONG",F148-E148)))*C148</f>
        <v>5100</v>
      </c>
      <c r="I148" s="27">
        <v>0</v>
      </c>
      <c r="J148" s="27">
        <f t="shared" ref="J148" si="175">(I148+H148)</f>
        <v>5100</v>
      </c>
    </row>
    <row r="149" spans="1:10" s="189" customFormat="1" ht="15" customHeight="1">
      <c r="A149" s="24">
        <v>43017</v>
      </c>
      <c r="B149" s="61" t="s">
        <v>30</v>
      </c>
      <c r="C149" s="25">
        <v>4000</v>
      </c>
      <c r="D149" s="25" t="s">
        <v>15</v>
      </c>
      <c r="E149" s="26">
        <v>521.5</v>
      </c>
      <c r="F149" s="26">
        <v>523</v>
      </c>
      <c r="G149" s="26">
        <v>0</v>
      </c>
      <c r="H149" s="27">
        <f t="shared" si="174"/>
        <v>6000</v>
      </c>
      <c r="I149" s="27">
        <v>0</v>
      </c>
      <c r="J149" s="27">
        <f t="shared" ref="J149" si="176">(I149+H149)</f>
        <v>6000</v>
      </c>
    </row>
    <row r="150" spans="1:10" s="189" customFormat="1" ht="15" customHeight="1">
      <c r="A150" s="24">
        <v>43017</v>
      </c>
      <c r="B150" s="61" t="s">
        <v>74</v>
      </c>
      <c r="C150" s="25">
        <v>1600</v>
      </c>
      <c r="D150" s="25" t="s">
        <v>15</v>
      </c>
      <c r="E150" s="26">
        <v>1045</v>
      </c>
      <c r="F150" s="26">
        <v>1045</v>
      </c>
      <c r="G150" s="26">
        <v>0</v>
      </c>
      <c r="H150" s="27">
        <f t="shared" si="174"/>
        <v>0</v>
      </c>
      <c r="I150" s="27">
        <v>0</v>
      </c>
      <c r="J150" s="27">
        <f t="shared" ref="J150" si="177">(I150+H150)</f>
        <v>0</v>
      </c>
    </row>
    <row r="151" spans="1:10" s="188" customFormat="1" ht="15" customHeight="1">
      <c r="A151" s="24">
        <v>43014</v>
      </c>
      <c r="B151" s="61" t="s">
        <v>39</v>
      </c>
      <c r="C151" s="25">
        <v>1200</v>
      </c>
      <c r="D151" s="25" t="s">
        <v>15</v>
      </c>
      <c r="E151" s="26">
        <v>1900</v>
      </c>
      <c r="F151" s="26">
        <v>1908</v>
      </c>
      <c r="G151" s="26">
        <v>1920</v>
      </c>
      <c r="H151" s="27">
        <f t="shared" si="174"/>
        <v>9600</v>
      </c>
      <c r="I151" s="27">
        <f t="shared" ref="I151" si="178">(G151-F151)*C151</f>
        <v>14400</v>
      </c>
      <c r="J151" s="27">
        <f t="shared" ref="J151" si="179">(I151+H151)</f>
        <v>24000</v>
      </c>
    </row>
    <row r="152" spans="1:10" s="188" customFormat="1" ht="15" customHeight="1">
      <c r="A152" s="24">
        <v>43014</v>
      </c>
      <c r="B152" s="61" t="s">
        <v>55</v>
      </c>
      <c r="C152" s="25">
        <v>4000</v>
      </c>
      <c r="D152" s="25" t="s">
        <v>15</v>
      </c>
      <c r="E152" s="26">
        <v>271.5</v>
      </c>
      <c r="F152" s="26">
        <v>273.5</v>
      </c>
      <c r="G152" s="26">
        <v>275</v>
      </c>
      <c r="H152" s="27">
        <f t="shared" si="174"/>
        <v>8000</v>
      </c>
      <c r="I152" s="27">
        <f t="shared" ref="I152" si="180">(G152-F152)*C152</f>
        <v>6000</v>
      </c>
      <c r="J152" s="27">
        <f t="shared" ref="J152" si="181">(I152+H152)</f>
        <v>14000</v>
      </c>
    </row>
    <row r="153" spans="1:10" s="188" customFormat="1" ht="15" customHeight="1">
      <c r="A153" s="24">
        <v>43014</v>
      </c>
      <c r="B153" s="61" t="s">
        <v>41</v>
      </c>
      <c r="C153" s="25">
        <v>2000</v>
      </c>
      <c r="D153" s="25" t="s">
        <v>15</v>
      </c>
      <c r="E153" s="26">
        <v>982</v>
      </c>
      <c r="F153" s="26">
        <v>976</v>
      </c>
      <c r="G153" s="26">
        <v>0</v>
      </c>
      <c r="H153" s="27">
        <f t="shared" si="174"/>
        <v>-12000</v>
      </c>
      <c r="I153" s="27">
        <v>0</v>
      </c>
      <c r="J153" s="27">
        <f t="shared" ref="J153" si="182">(I153+H153)</f>
        <v>-12000</v>
      </c>
    </row>
    <row r="154" spans="1:10" s="187" customFormat="1" ht="15" customHeight="1">
      <c r="A154" s="24">
        <v>43013</v>
      </c>
      <c r="B154" s="61" t="s">
        <v>39</v>
      </c>
      <c r="C154" s="25">
        <v>1200</v>
      </c>
      <c r="D154" s="25" t="s">
        <v>15</v>
      </c>
      <c r="E154" s="26">
        <v>1882</v>
      </c>
      <c r="F154" s="26">
        <v>1890</v>
      </c>
      <c r="G154" s="26">
        <v>0</v>
      </c>
      <c r="H154" s="27">
        <f t="shared" si="174"/>
        <v>9600</v>
      </c>
      <c r="I154" s="27">
        <v>0</v>
      </c>
      <c r="J154" s="27">
        <f t="shared" ref="J154" si="183">(I154+H154)</f>
        <v>9600</v>
      </c>
    </row>
    <row r="155" spans="1:10" s="187" customFormat="1" ht="15" customHeight="1">
      <c r="A155" s="24">
        <v>43012</v>
      </c>
      <c r="B155" s="61" t="s">
        <v>30</v>
      </c>
      <c r="C155" s="25">
        <v>4000</v>
      </c>
      <c r="D155" s="25" t="s">
        <v>15</v>
      </c>
      <c r="E155" s="26">
        <v>525</v>
      </c>
      <c r="F155" s="26">
        <v>523</v>
      </c>
      <c r="G155" s="26">
        <v>0</v>
      </c>
      <c r="H155" s="27">
        <f t="shared" si="174"/>
        <v>-8000</v>
      </c>
      <c r="I155" s="27">
        <v>0</v>
      </c>
      <c r="J155" s="27">
        <f t="shared" ref="J155" si="184">(I155+H155)</f>
        <v>-8000</v>
      </c>
    </row>
    <row r="156" spans="1:10" s="187" customFormat="1" ht="15" customHeight="1">
      <c r="A156" s="24">
        <v>43012</v>
      </c>
      <c r="B156" s="61" t="s">
        <v>30</v>
      </c>
      <c r="C156" s="25">
        <v>4000</v>
      </c>
      <c r="D156" s="25" t="s">
        <v>15</v>
      </c>
      <c r="E156" s="26">
        <v>527.5</v>
      </c>
      <c r="F156" s="26">
        <v>525</v>
      </c>
      <c r="G156" s="26">
        <v>0</v>
      </c>
      <c r="H156" s="27">
        <f t="shared" si="174"/>
        <v>-10000</v>
      </c>
      <c r="I156" s="27">
        <v>0</v>
      </c>
      <c r="J156" s="27">
        <f t="shared" ref="J156" si="185">(I156+H156)</f>
        <v>-10000</v>
      </c>
    </row>
    <row r="157" spans="1:10" s="186" customFormat="1" ht="15" customHeight="1">
      <c r="A157" s="24">
        <v>43011</v>
      </c>
      <c r="B157" s="61" t="s">
        <v>48</v>
      </c>
      <c r="C157" s="25">
        <v>11000</v>
      </c>
      <c r="D157" s="25" t="s">
        <v>15</v>
      </c>
      <c r="E157" s="26">
        <v>113</v>
      </c>
      <c r="F157" s="26">
        <v>113</v>
      </c>
      <c r="G157" s="26">
        <v>0</v>
      </c>
      <c r="H157" s="27">
        <f t="shared" si="174"/>
        <v>0</v>
      </c>
      <c r="I157" s="27">
        <v>0</v>
      </c>
      <c r="J157" s="27">
        <f t="shared" ref="J157" si="186">(I157+H157)</f>
        <v>0</v>
      </c>
    </row>
    <row r="158" spans="1:10" s="185" customFormat="1" ht="15" customHeight="1">
      <c r="A158" s="24">
        <v>43007</v>
      </c>
      <c r="B158" s="61" t="s">
        <v>20</v>
      </c>
      <c r="C158" s="25">
        <v>4000</v>
      </c>
      <c r="D158" s="25" t="s">
        <v>15</v>
      </c>
      <c r="E158" s="26">
        <v>376</v>
      </c>
      <c r="F158" s="26">
        <v>373.5</v>
      </c>
      <c r="G158" s="26">
        <v>0</v>
      </c>
      <c r="H158" s="27">
        <f t="shared" si="174"/>
        <v>-10000</v>
      </c>
      <c r="I158" s="27">
        <v>0</v>
      </c>
      <c r="J158" s="27">
        <f t="shared" ref="J158" si="187">(I158+H158)</f>
        <v>-10000</v>
      </c>
    </row>
    <row r="159" spans="1:10" s="185" customFormat="1" ht="15" customHeight="1">
      <c r="A159" s="24">
        <v>43007</v>
      </c>
      <c r="B159" s="61" t="s">
        <v>73</v>
      </c>
      <c r="C159" s="25">
        <v>68000</v>
      </c>
      <c r="D159" s="25" t="s">
        <v>15</v>
      </c>
      <c r="E159" s="26">
        <v>17.5</v>
      </c>
      <c r="F159" s="26">
        <v>17.8</v>
      </c>
      <c r="G159" s="26">
        <v>0</v>
      </c>
      <c r="H159" s="27">
        <f t="shared" si="174"/>
        <v>20400.000000000047</v>
      </c>
      <c r="I159" s="27">
        <v>0</v>
      </c>
      <c r="J159" s="27">
        <f t="shared" ref="J159" si="188">(I159+H159)</f>
        <v>20400.000000000047</v>
      </c>
    </row>
    <row r="160" spans="1:10" s="184" customFormat="1" ht="15" customHeight="1">
      <c r="A160" s="24">
        <v>43006</v>
      </c>
      <c r="B160" s="61" t="s">
        <v>28</v>
      </c>
      <c r="C160" s="25">
        <v>4000</v>
      </c>
      <c r="D160" s="25" t="s">
        <v>15</v>
      </c>
      <c r="E160" s="26">
        <v>473</v>
      </c>
      <c r="F160" s="26">
        <v>476</v>
      </c>
      <c r="G160" s="26">
        <v>479</v>
      </c>
      <c r="H160" s="27">
        <f t="shared" si="174"/>
        <v>12000</v>
      </c>
      <c r="I160" s="27">
        <f t="shared" ref="I160" si="189">(G160-F160)*C160</f>
        <v>12000</v>
      </c>
      <c r="J160" s="27">
        <f t="shared" ref="J160" si="190">(I160+H160)</f>
        <v>24000</v>
      </c>
    </row>
    <row r="161" spans="1:10" s="184" customFormat="1" ht="15" customHeight="1">
      <c r="A161" s="24">
        <v>43005</v>
      </c>
      <c r="B161" s="61" t="s">
        <v>24</v>
      </c>
      <c r="C161" s="25">
        <v>4000</v>
      </c>
      <c r="D161" s="25" t="s">
        <v>15</v>
      </c>
      <c r="E161" s="26">
        <v>658</v>
      </c>
      <c r="F161" s="26">
        <v>660</v>
      </c>
      <c r="G161" s="26">
        <v>662</v>
      </c>
      <c r="H161" s="27">
        <f t="shared" si="174"/>
        <v>8000</v>
      </c>
      <c r="I161" s="27">
        <f t="shared" ref="I161" si="191">(G161-F161)*C161</f>
        <v>8000</v>
      </c>
      <c r="J161" s="27">
        <f t="shared" ref="J161" si="192">(I161+H161)</f>
        <v>16000</v>
      </c>
    </row>
    <row r="162" spans="1:10" s="184" customFormat="1" ht="15" customHeight="1">
      <c r="A162" s="24">
        <v>43005</v>
      </c>
      <c r="B162" s="61" t="s">
        <v>41</v>
      </c>
      <c r="C162" s="25">
        <v>2000</v>
      </c>
      <c r="D162" s="25" t="s">
        <v>15</v>
      </c>
      <c r="E162" s="26">
        <v>940</v>
      </c>
      <c r="F162" s="26">
        <v>934.5</v>
      </c>
      <c r="G162" s="26">
        <v>0</v>
      </c>
      <c r="H162" s="27">
        <f t="shared" si="174"/>
        <v>-11000</v>
      </c>
      <c r="I162" s="27">
        <v>0</v>
      </c>
      <c r="J162" s="27">
        <f t="shared" ref="J162" si="193">(I162+H162)</f>
        <v>-11000</v>
      </c>
    </row>
    <row r="163" spans="1:10" s="183" customFormat="1" ht="15" customHeight="1">
      <c r="A163" s="24">
        <v>43004</v>
      </c>
      <c r="B163" s="61" t="s">
        <v>33</v>
      </c>
      <c r="C163" s="25">
        <v>4000</v>
      </c>
      <c r="D163" s="25" t="s">
        <v>15</v>
      </c>
      <c r="E163" s="26">
        <v>654</v>
      </c>
      <c r="F163" s="26">
        <v>656</v>
      </c>
      <c r="G163" s="26">
        <v>0</v>
      </c>
      <c r="H163" s="27">
        <f t="shared" si="174"/>
        <v>8000</v>
      </c>
      <c r="I163" s="27">
        <v>0</v>
      </c>
      <c r="J163" s="27">
        <f t="shared" ref="J163:J164" si="194">(I163+H163)</f>
        <v>8000</v>
      </c>
    </row>
    <row r="164" spans="1:10" s="183" customFormat="1" ht="15" customHeight="1">
      <c r="A164" s="24">
        <v>43004</v>
      </c>
      <c r="B164" s="61" t="s">
        <v>16</v>
      </c>
      <c r="C164" s="25">
        <v>6000</v>
      </c>
      <c r="D164" s="25" t="s">
        <v>13</v>
      </c>
      <c r="E164" s="26">
        <v>244.5</v>
      </c>
      <c r="F164" s="26">
        <v>243</v>
      </c>
      <c r="G164" s="26">
        <v>0</v>
      </c>
      <c r="H164" s="27">
        <f t="shared" si="174"/>
        <v>9000</v>
      </c>
      <c r="I164" s="27">
        <v>0</v>
      </c>
      <c r="J164" s="27">
        <f t="shared" si="194"/>
        <v>9000</v>
      </c>
    </row>
    <row r="165" spans="1:10" s="182" customFormat="1" ht="15" customHeight="1">
      <c r="A165" s="24">
        <v>43003</v>
      </c>
      <c r="B165" s="61" t="s">
        <v>16</v>
      </c>
      <c r="C165" s="25">
        <v>6000</v>
      </c>
      <c r="D165" s="25" t="s">
        <v>13</v>
      </c>
      <c r="E165" s="26">
        <v>248.5</v>
      </c>
      <c r="F165" s="26">
        <v>247</v>
      </c>
      <c r="G165" s="26">
        <v>0</v>
      </c>
      <c r="H165" s="27">
        <f t="shared" si="174"/>
        <v>9000</v>
      </c>
      <c r="I165" s="27">
        <v>0</v>
      </c>
      <c r="J165" s="27">
        <f t="shared" ref="J165" si="195">(I165+H165)</f>
        <v>9000</v>
      </c>
    </row>
    <row r="166" spans="1:10" s="182" customFormat="1" ht="15" customHeight="1">
      <c r="A166" s="24">
        <v>43003</v>
      </c>
      <c r="B166" s="61" t="s">
        <v>72</v>
      </c>
      <c r="C166" s="25">
        <v>4000</v>
      </c>
      <c r="D166" s="25" t="s">
        <v>15</v>
      </c>
      <c r="E166" s="26">
        <v>390</v>
      </c>
      <c r="F166" s="26">
        <v>390</v>
      </c>
      <c r="G166" s="26">
        <v>0</v>
      </c>
      <c r="H166" s="27">
        <f t="shared" si="174"/>
        <v>0</v>
      </c>
      <c r="I166" s="27">
        <v>0</v>
      </c>
      <c r="J166" s="27">
        <f t="shared" ref="J166" si="196">(I166+H166)</f>
        <v>0</v>
      </c>
    </row>
    <row r="167" spans="1:10" s="181" customFormat="1" ht="15" customHeight="1">
      <c r="A167" s="24">
        <v>43000</v>
      </c>
      <c r="B167" s="61" t="s">
        <v>45</v>
      </c>
      <c r="C167" s="25">
        <v>7000</v>
      </c>
      <c r="D167" s="25" t="s">
        <v>15</v>
      </c>
      <c r="E167" s="26">
        <v>340.5</v>
      </c>
      <c r="F167" s="26">
        <v>342</v>
      </c>
      <c r="G167" s="26">
        <v>343.5</v>
      </c>
      <c r="H167" s="27">
        <f t="shared" si="174"/>
        <v>10500</v>
      </c>
      <c r="I167" s="27">
        <f t="shared" ref="I167" si="197">(G167-F167)*C167</f>
        <v>10500</v>
      </c>
      <c r="J167" s="27">
        <f t="shared" ref="J167" si="198">(I167+H167)</f>
        <v>21000</v>
      </c>
    </row>
    <row r="168" spans="1:10" s="180" customFormat="1" ht="15" customHeight="1">
      <c r="A168" s="24">
        <v>42999</v>
      </c>
      <c r="B168" s="61" t="s">
        <v>49</v>
      </c>
      <c r="C168" s="25">
        <v>7000</v>
      </c>
      <c r="D168" s="25" t="s">
        <v>15</v>
      </c>
      <c r="E168" s="26">
        <v>143</v>
      </c>
      <c r="F168" s="26">
        <v>143</v>
      </c>
      <c r="G168" s="26">
        <v>0</v>
      </c>
      <c r="H168" s="27">
        <f t="shared" si="174"/>
        <v>0</v>
      </c>
      <c r="I168" s="27">
        <v>0</v>
      </c>
      <c r="J168" s="27">
        <f t="shared" ref="J168" si="199">(I168+H168)</f>
        <v>0</v>
      </c>
    </row>
    <row r="169" spans="1:10" s="180" customFormat="1" ht="15" customHeight="1">
      <c r="A169" s="24">
        <v>42999</v>
      </c>
      <c r="B169" s="61" t="s">
        <v>28</v>
      </c>
      <c r="C169" s="25">
        <v>4000</v>
      </c>
      <c r="D169" s="25" t="s">
        <v>15</v>
      </c>
      <c r="E169" s="26">
        <v>512.5</v>
      </c>
      <c r="F169" s="26">
        <v>514.5</v>
      </c>
      <c r="G169" s="26">
        <v>0</v>
      </c>
      <c r="H169" s="27">
        <f t="shared" si="174"/>
        <v>8000</v>
      </c>
      <c r="I169" s="27">
        <v>0</v>
      </c>
      <c r="J169" s="27">
        <f t="shared" ref="J169" si="200">(I169+H169)</f>
        <v>8000</v>
      </c>
    </row>
    <row r="170" spans="1:10" s="179" customFormat="1" ht="15" customHeight="1">
      <c r="A170" s="24">
        <v>42998</v>
      </c>
      <c r="B170" s="61" t="s">
        <v>28</v>
      </c>
      <c r="C170" s="25">
        <v>4000</v>
      </c>
      <c r="D170" s="25" t="s">
        <v>15</v>
      </c>
      <c r="E170" s="26">
        <v>518</v>
      </c>
      <c r="F170" s="26">
        <v>520</v>
      </c>
      <c r="G170" s="26">
        <v>522</v>
      </c>
      <c r="H170" s="27">
        <f t="shared" si="174"/>
        <v>8000</v>
      </c>
      <c r="I170" s="27">
        <f t="shared" ref="I170" si="201">(G170-F170)*C170</f>
        <v>8000</v>
      </c>
      <c r="J170" s="27">
        <f t="shared" ref="J170" si="202">(I170+H170)</f>
        <v>16000</v>
      </c>
    </row>
    <row r="171" spans="1:10" s="179" customFormat="1" ht="15" customHeight="1">
      <c r="A171" s="24">
        <v>42998</v>
      </c>
      <c r="B171" s="61" t="s">
        <v>71</v>
      </c>
      <c r="C171" s="25">
        <v>8000</v>
      </c>
      <c r="D171" s="25" t="s">
        <v>15</v>
      </c>
      <c r="E171" s="26">
        <v>125</v>
      </c>
      <c r="F171" s="26">
        <v>126</v>
      </c>
      <c r="G171" s="26">
        <v>0</v>
      </c>
      <c r="H171" s="27">
        <f t="shared" si="174"/>
        <v>8000</v>
      </c>
      <c r="I171" s="27">
        <v>0</v>
      </c>
      <c r="J171" s="27">
        <f t="shared" ref="J171" si="203">(I171+H171)</f>
        <v>8000</v>
      </c>
    </row>
    <row r="172" spans="1:10" s="179" customFormat="1" ht="15" customHeight="1">
      <c r="A172" s="24">
        <v>42997</v>
      </c>
      <c r="B172" s="61" t="s">
        <v>54</v>
      </c>
      <c r="C172" s="25">
        <v>16000</v>
      </c>
      <c r="D172" s="25" t="s">
        <v>15</v>
      </c>
      <c r="E172" s="26">
        <v>124.5</v>
      </c>
      <c r="F172" s="26">
        <v>125.5</v>
      </c>
      <c r="G172" s="26">
        <v>126</v>
      </c>
      <c r="H172" s="27">
        <f t="shared" si="174"/>
        <v>16000</v>
      </c>
      <c r="I172" s="27">
        <f t="shared" ref="I172" si="204">(G172-F172)*C172</f>
        <v>8000</v>
      </c>
      <c r="J172" s="27">
        <f t="shared" ref="J172" si="205">(I172+H172)</f>
        <v>24000</v>
      </c>
    </row>
    <row r="173" spans="1:10" s="179" customFormat="1" ht="15" customHeight="1">
      <c r="A173" s="24">
        <v>42997</v>
      </c>
      <c r="B173" s="61" t="s">
        <v>40</v>
      </c>
      <c r="C173" s="25">
        <v>1000</v>
      </c>
      <c r="D173" s="25" t="s">
        <v>15</v>
      </c>
      <c r="E173" s="26">
        <v>1926</v>
      </c>
      <c r="F173" s="26">
        <v>1926</v>
      </c>
      <c r="G173" s="26">
        <v>0</v>
      </c>
      <c r="H173" s="27">
        <f t="shared" si="174"/>
        <v>0</v>
      </c>
      <c r="I173" s="27">
        <v>0</v>
      </c>
      <c r="J173" s="27">
        <f t="shared" ref="J173" si="206">(I173+H173)</f>
        <v>0</v>
      </c>
    </row>
    <row r="174" spans="1:10" s="179" customFormat="1" ht="15" customHeight="1">
      <c r="A174" s="24">
        <v>42997</v>
      </c>
      <c r="B174" s="61" t="s">
        <v>41</v>
      </c>
      <c r="C174" s="25">
        <v>2000</v>
      </c>
      <c r="D174" s="25" t="s">
        <v>15</v>
      </c>
      <c r="E174" s="26">
        <v>960</v>
      </c>
      <c r="F174" s="26">
        <v>953</v>
      </c>
      <c r="G174" s="26">
        <v>0</v>
      </c>
      <c r="H174" s="27">
        <f t="shared" si="174"/>
        <v>-14000</v>
      </c>
      <c r="I174" s="27">
        <v>0</v>
      </c>
      <c r="J174" s="27">
        <f t="shared" ref="J174" si="207">(I174+H174)</f>
        <v>-14000</v>
      </c>
    </row>
    <row r="175" spans="1:10" s="178" customFormat="1" ht="15" customHeight="1">
      <c r="A175" s="24">
        <v>42996</v>
      </c>
      <c r="B175" s="61" t="s">
        <v>27</v>
      </c>
      <c r="C175" s="25">
        <v>2200</v>
      </c>
      <c r="D175" s="25" t="s">
        <v>15</v>
      </c>
      <c r="E175" s="26">
        <v>842</v>
      </c>
      <c r="F175" s="26">
        <v>846</v>
      </c>
      <c r="G175" s="26">
        <v>850</v>
      </c>
      <c r="H175" s="27">
        <f t="shared" si="174"/>
        <v>8800</v>
      </c>
      <c r="I175" s="27">
        <f t="shared" ref="I175" si="208">(G175-F175)*C175</f>
        <v>8800</v>
      </c>
      <c r="J175" s="27">
        <f t="shared" ref="J175" si="209">(I175+H175)</f>
        <v>17600</v>
      </c>
    </row>
    <row r="176" spans="1:10" s="178" customFormat="1" ht="15" customHeight="1">
      <c r="A176" s="24">
        <v>42996</v>
      </c>
      <c r="B176" s="61" t="s">
        <v>25</v>
      </c>
      <c r="C176" s="25">
        <v>4000</v>
      </c>
      <c r="D176" s="25" t="s">
        <v>15</v>
      </c>
      <c r="E176" s="26">
        <v>139.5</v>
      </c>
      <c r="F176" s="26">
        <v>139.5</v>
      </c>
      <c r="G176" s="26">
        <v>0</v>
      </c>
      <c r="H176" s="27">
        <f t="shared" si="174"/>
        <v>0</v>
      </c>
      <c r="I176" s="27">
        <v>0</v>
      </c>
      <c r="J176" s="27">
        <f t="shared" ref="J176" si="210">(I176+H176)</f>
        <v>0</v>
      </c>
    </row>
    <row r="177" spans="1:10" s="177" customFormat="1" ht="15" customHeight="1">
      <c r="A177" s="24">
        <v>42993</v>
      </c>
      <c r="B177" s="61" t="s">
        <v>12</v>
      </c>
      <c r="C177" s="25">
        <v>2400</v>
      </c>
      <c r="D177" s="25" t="s">
        <v>15</v>
      </c>
      <c r="E177" s="26">
        <v>827</v>
      </c>
      <c r="F177" s="26">
        <v>831</v>
      </c>
      <c r="G177" s="26">
        <v>0</v>
      </c>
      <c r="H177" s="27">
        <f t="shared" si="174"/>
        <v>9600</v>
      </c>
      <c r="I177" s="27">
        <v>0</v>
      </c>
      <c r="J177" s="27">
        <f t="shared" ref="J177" si="211">(I177+H177)</f>
        <v>9600</v>
      </c>
    </row>
    <row r="178" spans="1:10" s="176" customFormat="1" ht="15" customHeight="1">
      <c r="A178" s="24">
        <v>42992</v>
      </c>
      <c r="B178" s="61" t="s">
        <v>14</v>
      </c>
      <c r="C178" s="25">
        <v>2000</v>
      </c>
      <c r="D178" s="25" t="s">
        <v>15</v>
      </c>
      <c r="E178" s="26">
        <v>838</v>
      </c>
      <c r="F178" s="26">
        <v>842</v>
      </c>
      <c r="G178" s="26">
        <v>0</v>
      </c>
      <c r="H178" s="27">
        <f t="shared" si="174"/>
        <v>8000</v>
      </c>
      <c r="I178" s="27">
        <v>0</v>
      </c>
      <c r="J178" s="27">
        <f t="shared" ref="J178" si="212">(I178+H178)</f>
        <v>8000</v>
      </c>
    </row>
    <row r="179" spans="1:10" s="176" customFormat="1" ht="15" customHeight="1">
      <c r="A179" s="24">
        <v>42992</v>
      </c>
      <c r="B179" s="61" t="s">
        <v>21</v>
      </c>
      <c r="C179" s="25">
        <v>1600</v>
      </c>
      <c r="D179" s="25" t="s">
        <v>15</v>
      </c>
      <c r="E179" s="26">
        <v>1275</v>
      </c>
      <c r="F179" s="26">
        <v>1275</v>
      </c>
      <c r="G179" s="26">
        <v>0</v>
      </c>
      <c r="H179" s="27">
        <f t="shared" si="174"/>
        <v>0</v>
      </c>
      <c r="I179" s="27">
        <v>0</v>
      </c>
      <c r="J179" s="27">
        <f t="shared" ref="J179" si="213">(I179+H179)</f>
        <v>0</v>
      </c>
    </row>
    <row r="180" spans="1:10" s="175" customFormat="1" ht="15" customHeight="1">
      <c r="A180" s="24">
        <v>42991</v>
      </c>
      <c r="B180" s="61" t="s">
        <v>36</v>
      </c>
      <c r="C180" s="25">
        <v>5000</v>
      </c>
      <c r="D180" s="25" t="s">
        <v>15</v>
      </c>
      <c r="E180" s="26">
        <v>392.5</v>
      </c>
      <c r="F180" s="26">
        <v>394.5</v>
      </c>
      <c r="G180" s="26">
        <v>0</v>
      </c>
      <c r="H180" s="27">
        <f t="shared" si="174"/>
        <v>10000</v>
      </c>
      <c r="I180" s="27">
        <v>0</v>
      </c>
      <c r="J180" s="27">
        <f t="shared" ref="J180" si="214">(I180+H180)</f>
        <v>10000</v>
      </c>
    </row>
    <row r="181" spans="1:10" s="175" customFormat="1" ht="15" customHeight="1">
      <c r="A181" s="24">
        <v>42991</v>
      </c>
      <c r="B181" s="61" t="s">
        <v>70</v>
      </c>
      <c r="C181" s="25">
        <v>1600</v>
      </c>
      <c r="D181" s="25" t="s">
        <v>15</v>
      </c>
      <c r="E181" s="26">
        <v>957</v>
      </c>
      <c r="F181" s="26">
        <v>950</v>
      </c>
      <c r="G181" s="26">
        <v>0</v>
      </c>
      <c r="H181" s="27">
        <f t="shared" si="174"/>
        <v>-11200</v>
      </c>
      <c r="I181" s="27">
        <v>0</v>
      </c>
      <c r="J181" s="27">
        <f t="shared" ref="J181" si="215">(I181+H181)</f>
        <v>-11200</v>
      </c>
    </row>
    <row r="182" spans="1:10" s="174" customFormat="1" ht="15" customHeight="1">
      <c r="A182" s="24">
        <v>42990</v>
      </c>
      <c r="B182" s="61" t="s">
        <v>35</v>
      </c>
      <c r="C182" s="25">
        <v>7000</v>
      </c>
      <c r="D182" s="25" t="s">
        <v>15</v>
      </c>
      <c r="E182" s="26">
        <v>187.5</v>
      </c>
      <c r="F182" s="26">
        <v>188.5</v>
      </c>
      <c r="G182" s="26">
        <v>189.5</v>
      </c>
      <c r="H182" s="27">
        <f t="shared" si="174"/>
        <v>7000</v>
      </c>
      <c r="I182" s="27">
        <f t="shared" ref="I182" si="216">(G182-F182)*C182</f>
        <v>7000</v>
      </c>
      <c r="J182" s="27">
        <f t="shared" ref="J182" si="217">(I182+H182)</f>
        <v>14000</v>
      </c>
    </row>
    <row r="183" spans="1:10" s="174" customFormat="1" ht="15" customHeight="1">
      <c r="A183" s="24">
        <v>42990</v>
      </c>
      <c r="B183" s="61" t="s">
        <v>69</v>
      </c>
      <c r="C183" s="25">
        <v>3000</v>
      </c>
      <c r="D183" s="25" t="s">
        <v>15</v>
      </c>
      <c r="E183" s="26">
        <v>513.5</v>
      </c>
      <c r="F183" s="26">
        <v>516.5</v>
      </c>
      <c r="G183" s="26">
        <v>520</v>
      </c>
      <c r="H183" s="27">
        <f t="shared" si="174"/>
        <v>9000</v>
      </c>
      <c r="I183" s="27">
        <f t="shared" ref="I183" si="218">(G183-F183)*C183</f>
        <v>10500</v>
      </c>
      <c r="J183" s="27">
        <f t="shared" ref="J183" si="219">(I183+H183)</f>
        <v>19500</v>
      </c>
    </row>
    <row r="184" spans="1:10" s="173" customFormat="1" ht="15" customHeight="1">
      <c r="A184" s="24">
        <v>42989</v>
      </c>
      <c r="B184" s="61" t="s">
        <v>33</v>
      </c>
      <c r="C184" s="25">
        <v>4000</v>
      </c>
      <c r="D184" s="25" t="s">
        <v>15</v>
      </c>
      <c r="E184" s="26">
        <v>660</v>
      </c>
      <c r="F184" s="26">
        <v>662</v>
      </c>
      <c r="G184" s="26">
        <v>664</v>
      </c>
      <c r="H184" s="27">
        <f t="shared" si="174"/>
        <v>8000</v>
      </c>
      <c r="I184" s="27">
        <f t="shared" ref="I184" si="220">(G184-F184)*C184</f>
        <v>8000</v>
      </c>
      <c r="J184" s="27">
        <f t="shared" ref="J184" si="221">(I184+H184)</f>
        <v>16000</v>
      </c>
    </row>
    <row r="185" spans="1:10" s="173" customFormat="1" ht="15" customHeight="1">
      <c r="A185" s="24">
        <v>42989</v>
      </c>
      <c r="B185" s="61" t="s">
        <v>39</v>
      </c>
      <c r="C185" s="25">
        <v>1000</v>
      </c>
      <c r="D185" s="25" t="s">
        <v>15</v>
      </c>
      <c r="E185" s="26">
        <v>1933</v>
      </c>
      <c r="F185" s="26">
        <v>1939.8</v>
      </c>
      <c r="G185" s="26">
        <v>0</v>
      </c>
      <c r="H185" s="27">
        <f t="shared" si="174"/>
        <v>6799.9999999999545</v>
      </c>
      <c r="I185" s="27">
        <v>0</v>
      </c>
      <c r="J185" s="27">
        <f t="shared" ref="J185" si="222">(I185+H185)</f>
        <v>6799.9999999999545</v>
      </c>
    </row>
    <row r="186" spans="1:10" s="173" customFormat="1" ht="15" customHeight="1">
      <c r="A186" s="24">
        <v>42989</v>
      </c>
      <c r="B186" s="61" t="s">
        <v>66</v>
      </c>
      <c r="C186" s="25">
        <v>1300</v>
      </c>
      <c r="D186" s="25" t="s">
        <v>15</v>
      </c>
      <c r="E186" s="26">
        <v>1396.5</v>
      </c>
      <c r="F186" s="26">
        <v>1404</v>
      </c>
      <c r="G186" s="26">
        <v>0</v>
      </c>
      <c r="H186" s="27">
        <f t="shared" si="174"/>
        <v>9750</v>
      </c>
      <c r="I186" s="27">
        <v>0</v>
      </c>
      <c r="J186" s="27">
        <f t="shared" ref="J186" si="223">(I186+H186)</f>
        <v>9750</v>
      </c>
    </row>
    <row r="187" spans="1:10" s="172" customFormat="1" ht="15" customHeight="1">
      <c r="A187" s="24">
        <v>42986</v>
      </c>
      <c r="B187" s="61" t="s">
        <v>68</v>
      </c>
      <c r="C187" s="25">
        <v>14000</v>
      </c>
      <c r="D187" s="25" t="s">
        <v>15</v>
      </c>
      <c r="E187" s="26">
        <v>116</v>
      </c>
      <c r="F187" s="26">
        <v>116.6</v>
      </c>
      <c r="G187" s="26">
        <v>117.3</v>
      </c>
      <c r="H187" s="27">
        <f t="shared" si="174"/>
        <v>8399.99999999992</v>
      </c>
      <c r="I187" s="27">
        <f t="shared" ref="I187:I194" si="224">(G187-F187)*C187</f>
        <v>9800.00000000004</v>
      </c>
      <c r="J187" s="27">
        <f t="shared" ref="J187" si="225">(I187+H187)</f>
        <v>18199.99999999996</v>
      </c>
    </row>
    <row r="188" spans="1:10" s="171" customFormat="1" ht="15" customHeight="1">
      <c r="A188" s="24">
        <v>42985</v>
      </c>
      <c r="B188" s="61" t="s">
        <v>44</v>
      </c>
      <c r="C188" s="25">
        <v>3000</v>
      </c>
      <c r="D188" s="25" t="s">
        <v>15</v>
      </c>
      <c r="E188" s="26">
        <v>631</v>
      </c>
      <c r="F188" s="26">
        <v>633.5</v>
      </c>
      <c r="G188" s="26">
        <v>640</v>
      </c>
      <c r="H188" s="27">
        <f t="shared" si="174"/>
        <v>7500</v>
      </c>
      <c r="I188" s="27">
        <f t="shared" si="224"/>
        <v>19500</v>
      </c>
      <c r="J188" s="27">
        <f t="shared" ref="J188" si="226">(I188+H188)</f>
        <v>27000</v>
      </c>
    </row>
    <row r="189" spans="1:10" s="171" customFormat="1" ht="15" customHeight="1">
      <c r="A189" s="24">
        <v>42985</v>
      </c>
      <c r="B189" s="61" t="s">
        <v>33</v>
      </c>
      <c r="C189" s="25">
        <v>4000</v>
      </c>
      <c r="D189" s="25" t="s">
        <v>15</v>
      </c>
      <c r="E189" s="26">
        <v>655</v>
      </c>
      <c r="F189" s="26">
        <v>657</v>
      </c>
      <c r="G189" s="26">
        <v>659</v>
      </c>
      <c r="H189" s="27">
        <f t="shared" si="174"/>
        <v>8000</v>
      </c>
      <c r="I189" s="27">
        <f t="shared" si="224"/>
        <v>8000</v>
      </c>
      <c r="J189" s="27">
        <f t="shared" ref="J189" si="227">(I189+H189)</f>
        <v>16000</v>
      </c>
    </row>
    <row r="190" spans="1:10" s="171" customFormat="1" ht="15" customHeight="1">
      <c r="A190" s="24">
        <v>42984</v>
      </c>
      <c r="B190" s="61" t="s">
        <v>41</v>
      </c>
      <c r="C190" s="25">
        <v>2000</v>
      </c>
      <c r="D190" s="25" t="s">
        <v>15</v>
      </c>
      <c r="E190" s="26">
        <v>941</v>
      </c>
      <c r="F190" s="26">
        <v>945</v>
      </c>
      <c r="G190" s="26">
        <v>950</v>
      </c>
      <c r="H190" s="27">
        <f t="shared" si="174"/>
        <v>8000</v>
      </c>
      <c r="I190" s="27">
        <f t="shared" si="224"/>
        <v>10000</v>
      </c>
      <c r="J190" s="27">
        <f t="shared" ref="J190" si="228">(I190+H190)</f>
        <v>18000</v>
      </c>
    </row>
    <row r="191" spans="1:10" s="171" customFormat="1" ht="15" customHeight="1">
      <c r="A191" s="24">
        <v>42984</v>
      </c>
      <c r="B191" s="61" t="s">
        <v>27</v>
      </c>
      <c r="C191" s="25">
        <v>2200</v>
      </c>
      <c r="D191" s="25" t="s">
        <v>15</v>
      </c>
      <c r="E191" s="26">
        <v>841.5</v>
      </c>
      <c r="F191" s="26">
        <v>845</v>
      </c>
      <c r="G191" s="26">
        <v>850</v>
      </c>
      <c r="H191" s="27">
        <f t="shared" si="174"/>
        <v>7700</v>
      </c>
      <c r="I191" s="27">
        <f t="shared" si="224"/>
        <v>11000</v>
      </c>
      <c r="J191" s="27">
        <f t="shared" ref="J191" si="229">(I191+H191)</f>
        <v>18700</v>
      </c>
    </row>
    <row r="192" spans="1:10" s="171" customFormat="1" ht="15" customHeight="1">
      <c r="A192" s="24">
        <v>42984</v>
      </c>
      <c r="B192" s="61" t="s">
        <v>39</v>
      </c>
      <c r="C192" s="25">
        <v>1200</v>
      </c>
      <c r="D192" s="25" t="s">
        <v>15</v>
      </c>
      <c r="E192" s="26">
        <v>1826</v>
      </c>
      <c r="F192" s="26">
        <v>1834</v>
      </c>
      <c r="G192" s="26">
        <v>1844</v>
      </c>
      <c r="H192" s="27">
        <f t="shared" si="174"/>
        <v>9600</v>
      </c>
      <c r="I192" s="27">
        <f t="shared" si="224"/>
        <v>12000</v>
      </c>
      <c r="J192" s="27">
        <f t="shared" ref="J192" si="230">(I192+H192)</f>
        <v>21600</v>
      </c>
    </row>
    <row r="193" spans="1:10" s="170" customFormat="1" ht="15" customHeight="1">
      <c r="A193" s="24">
        <v>42983</v>
      </c>
      <c r="B193" s="61" t="s">
        <v>21</v>
      </c>
      <c r="C193" s="25">
        <v>1600</v>
      </c>
      <c r="D193" s="25" t="s">
        <v>15</v>
      </c>
      <c r="E193" s="26">
        <v>1227</v>
      </c>
      <c r="F193" s="26">
        <v>1235</v>
      </c>
      <c r="G193" s="26">
        <v>1240</v>
      </c>
      <c r="H193" s="27">
        <f t="shared" si="174"/>
        <v>12800</v>
      </c>
      <c r="I193" s="27">
        <f t="shared" si="224"/>
        <v>8000</v>
      </c>
      <c r="J193" s="27">
        <f t="shared" ref="J193" si="231">(I193+H193)</f>
        <v>20800</v>
      </c>
    </row>
    <row r="194" spans="1:10" s="169" customFormat="1" ht="15" customHeight="1">
      <c r="A194" s="24">
        <v>42982</v>
      </c>
      <c r="B194" s="61" t="s">
        <v>27</v>
      </c>
      <c r="C194" s="25">
        <v>2200</v>
      </c>
      <c r="D194" s="25" t="s">
        <v>15</v>
      </c>
      <c r="E194" s="26">
        <v>775</v>
      </c>
      <c r="F194" s="26">
        <v>780</v>
      </c>
      <c r="G194" s="26">
        <v>785</v>
      </c>
      <c r="H194" s="27">
        <f t="shared" si="174"/>
        <v>11000</v>
      </c>
      <c r="I194" s="27">
        <f t="shared" si="224"/>
        <v>11000</v>
      </c>
      <c r="J194" s="27">
        <f t="shared" ref="J194" si="232">(I194+H194)</f>
        <v>22000</v>
      </c>
    </row>
    <row r="195" spans="1:10" s="169" customFormat="1" ht="15" customHeight="1">
      <c r="A195" s="24">
        <v>42982</v>
      </c>
      <c r="B195" s="61" t="s">
        <v>25</v>
      </c>
      <c r="C195" s="25">
        <v>8000</v>
      </c>
      <c r="D195" s="25" t="s">
        <v>15</v>
      </c>
      <c r="E195" s="26">
        <v>136</v>
      </c>
      <c r="F195" s="26">
        <v>136.94999999999999</v>
      </c>
      <c r="G195" s="26">
        <v>0</v>
      </c>
      <c r="H195" s="27">
        <f t="shared" si="174"/>
        <v>7599.9999999999091</v>
      </c>
      <c r="I195" s="27">
        <v>0</v>
      </c>
      <c r="J195" s="27">
        <f t="shared" ref="J195" si="233">(I195+H195)</f>
        <v>7599.9999999999091</v>
      </c>
    </row>
    <row r="196" spans="1:10" s="168" customFormat="1" ht="15" customHeight="1">
      <c r="A196" s="24">
        <v>42979</v>
      </c>
      <c r="B196" s="61" t="s">
        <v>22</v>
      </c>
      <c r="C196" s="25">
        <v>1100</v>
      </c>
      <c r="D196" s="25" t="s">
        <v>15</v>
      </c>
      <c r="E196" s="26">
        <v>1255</v>
      </c>
      <c r="F196" s="26">
        <v>1263</v>
      </c>
      <c r="G196" s="26">
        <v>0</v>
      </c>
      <c r="H196" s="27">
        <f t="shared" si="174"/>
        <v>8800</v>
      </c>
      <c r="I196" s="27">
        <v>0</v>
      </c>
      <c r="J196" s="27">
        <f t="shared" ref="J196" si="234">(I196+H196)</f>
        <v>8800</v>
      </c>
    </row>
    <row r="197" spans="1:10" s="168" customFormat="1" ht="15" customHeight="1">
      <c r="A197" s="24">
        <v>42979</v>
      </c>
      <c r="B197" s="61" t="s">
        <v>44</v>
      </c>
      <c r="C197" s="25">
        <v>3000</v>
      </c>
      <c r="D197" s="25" t="s">
        <v>15</v>
      </c>
      <c r="E197" s="26">
        <v>626</v>
      </c>
      <c r="F197" s="26">
        <v>630</v>
      </c>
      <c r="G197" s="26">
        <v>0</v>
      </c>
      <c r="H197" s="27">
        <f t="shared" si="174"/>
        <v>12000</v>
      </c>
      <c r="I197" s="27">
        <v>0</v>
      </c>
      <c r="J197" s="27">
        <f t="shared" ref="J197" si="235">(I197+H197)</f>
        <v>12000</v>
      </c>
    </row>
    <row r="198" spans="1:10" s="168" customFormat="1" ht="15" customHeight="1">
      <c r="A198" s="24">
        <v>42978</v>
      </c>
      <c r="B198" s="61" t="s">
        <v>51</v>
      </c>
      <c r="C198" s="25">
        <v>8000</v>
      </c>
      <c r="D198" s="25" t="s">
        <v>15</v>
      </c>
      <c r="E198" s="26">
        <v>198.5</v>
      </c>
      <c r="F198" s="26">
        <v>199.5</v>
      </c>
      <c r="G198" s="26">
        <v>0</v>
      </c>
      <c r="H198" s="27">
        <f t="shared" si="174"/>
        <v>8000</v>
      </c>
      <c r="I198" s="27">
        <v>0</v>
      </c>
      <c r="J198" s="27">
        <f t="shared" ref="J198" si="236">(I198+H198)</f>
        <v>8000</v>
      </c>
    </row>
    <row r="199" spans="1:10" s="168" customFormat="1" ht="15" customHeight="1">
      <c r="A199" s="24">
        <v>42977</v>
      </c>
      <c r="B199" s="61" t="s">
        <v>52</v>
      </c>
      <c r="C199" s="25">
        <v>6000</v>
      </c>
      <c r="D199" s="25" t="s">
        <v>15</v>
      </c>
      <c r="E199" s="26">
        <v>276</v>
      </c>
      <c r="F199" s="26">
        <v>273.5</v>
      </c>
      <c r="G199" s="26">
        <v>0</v>
      </c>
      <c r="H199" s="27">
        <f t="shared" si="174"/>
        <v>-15000</v>
      </c>
      <c r="I199" s="27">
        <v>0</v>
      </c>
      <c r="J199" s="27">
        <f t="shared" ref="J199" si="237">(I199+H199)</f>
        <v>-15000</v>
      </c>
    </row>
    <row r="200" spans="1:10" s="168" customFormat="1" ht="15" customHeight="1">
      <c r="A200" s="24">
        <v>42977</v>
      </c>
      <c r="B200" s="61" t="s">
        <v>43</v>
      </c>
      <c r="C200" s="25">
        <v>1200</v>
      </c>
      <c r="D200" s="25" t="s">
        <v>15</v>
      </c>
      <c r="E200" s="26">
        <v>619.5</v>
      </c>
      <c r="F200" s="26">
        <v>613</v>
      </c>
      <c r="G200" s="26">
        <v>0</v>
      </c>
      <c r="H200" s="27">
        <f t="shared" si="174"/>
        <v>-7800</v>
      </c>
      <c r="I200" s="27">
        <v>0</v>
      </c>
      <c r="J200" s="27">
        <f t="shared" ref="J200" si="238">(I200+H200)</f>
        <v>-7800</v>
      </c>
    </row>
    <row r="201" spans="1:10" s="168" customFormat="1" ht="15" customHeight="1">
      <c r="A201" s="24">
        <v>42976</v>
      </c>
      <c r="B201" s="61" t="s">
        <v>67</v>
      </c>
      <c r="C201" s="25">
        <v>2200</v>
      </c>
      <c r="D201" s="25" t="s">
        <v>15</v>
      </c>
      <c r="E201" s="26">
        <v>667.5</v>
      </c>
      <c r="F201" s="26">
        <v>672</v>
      </c>
      <c r="G201" s="26">
        <v>0</v>
      </c>
      <c r="H201" s="27">
        <f t="shared" si="174"/>
        <v>9900</v>
      </c>
      <c r="I201" s="27">
        <v>0</v>
      </c>
      <c r="J201" s="27">
        <f t="shared" ref="J201" si="239">(I201+H201)</f>
        <v>9900</v>
      </c>
    </row>
    <row r="202" spans="1:10" s="167" customFormat="1" ht="15" customHeight="1">
      <c r="A202" s="24">
        <v>42975</v>
      </c>
      <c r="B202" s="61" t="s">
        <v>39</v>
      </c>
      <c r="C202" s="25">
        <v>1000</v>
      </c>
      <c r="D202" s="25" t="s">
        <v>15</v>
      </c>
      <c r="E202" s="26">
        <v>1820</v>
      </c>
      <c r="F202" s="26">
        <v>1828</v>
      </c>
      <c r="G202" s="26">
        <v>0</v>
      </c>
      <c r="H202" s="27">
        <f t="shared" si="174"/>
        <v>8000</v>
      </c>
      <c r="I202" s="27">
        <v>0</v>
      </c>
      <c r="J202" s="27">
        <f t="shared" ref="J202" si="240">(I202+H202)</f>
        <v>8000</v>
      </c>
    </row>
    <row r="203" spans="1:10" s="167" customFormat="1" ht="15" customHeight="1">
      <c r="A203" s="24">
        <v>42975</v>
      </c>
      <c r="B203" s="61" t="s">
        <v>63</v>
      </c>
      <c r="C203" s="25">
        <v>14000</v>
      </c>
      <c r="D203" s="25" t="s">
        <v>15</v>
      </c>
      <c r="E203" s="26">
        <v>91</v>
      </c>
      <c r="F203" s="26">
        <v>91</v>
      </c>
      <c r="G203" s="26">
        <v>0</v>
      </c>
      <c r="H203" s="27">
        <f t="shared" si="174"/>
        <v>0</v>
      </c>
      <c r="I203" s="27">
        <v>0</v>
      </c>
      <c r="J203" s="27">
        <f t="shared" ref="J203" si="241">(I203+H203)</f>
        <v>0</v>
      </c>
    </row>
    <row r="204" spans="1:10" s="166" customFormat="1" ht="15" customHeight="1">
      <c r="A204" s="24">
        <v>42971</v>
      </c>
      <c r="B204" s="61" t="s">
        <v>57</v>
      </c>
      <c r="C204" s="25">
        <v>12000</v>
      </c>
      <c r="D204" s="25" t="s">
        <v>15</v>
      </c>
      <c r="E204" s="26">
        <v>96.3</v>
      </c>
      <c r="F204" s="26">
        <v>97</v>
      </c>
      <c r="G204" s="26">
        <v>98</v>
      </c>
      <c r="H204" s="27">
        <f t="shared" si="174"/>
        <v>8400.0000000000346</v>
      </c>
      <c r="I204" s="27">
        <f>(G204-F204)*C204</f>
        <v>12000</v>
      </c>
      <c r="J204" s="27">
        <f t="shared" ref="J204" si="242">(I204+H204)</f>
        <v>20400.000000000036</v>
      </c>
    </row>
    <row r="205" spans="1:10" s="165" customFormat="1" ht="15" customHeight="1">
      <c r="A205" s="24">
        <v>42970</v>
      </c>
      <c r="B205" s="61" t="s">
        <v>54</v>
      </c>
      <c r="C205" s="25">
        <v>16000</v>
      </c>
      <c r="D205" s="25" t="s">
        <v>15</v>
      </c>
      <c r="E205" s="26">
        <v>113.5</v>
      </c>
      <c r="F205" s="26">
        <v>114</v>
      </c>
      <c r="G205" s="26">
        <v>0</v>
      </c>
      <c r="H205" s="27">
        <f t="shared" si="174"/>
        <v>8000</v>
      </c>
      <c r="I205" s="27">
        <v>0</v>
      </c>
      <c r="J205" s="27">
        <f t="shared" ref="J205" si="243">(I205+H205)</f>
        <v>8000</v>
      </c>
    </row>
    <row r="206" spans="1:10" s="164" customFormat="1" ht="15" customHeight="1">
      <c r="A206" s="24">
        <v>42969</v>
      </c>
      <c r="B206" s="61" t="s">
        <v>41</v>
      </c>
      <c r="C206" s="25">
        <v>2000</v>
      </c>
      <c r="D206" s="25" t="s">
        <v>15</v>
      </c>
      <c r="E206" s="26">
        <v>866</v>
      </c>
      <c r="F206" s="26">
        <v>870</v>
      </c>
      <c r="G206" s="26">
        <v>872</v>
      </c>
      <c r="H206" s="27">
        <f t="shared" si="174"/>
        <v>8000</v>
      </c>
      <c r="I206" s="27">
        <f>(G206-F206)*C206</f>
        <v>4000</v>
      </c>
      <c r="J206" s="27">
        <f t="shared" ref="J206" si="244">(I206+H206)</f>
        <v>12000</v>
      </c>
    </row>
    <row r="207" spans="1:10" s="163" customFormat="1" ht="15" customHeight="1">
      <c r="A207" s="24">
        <v>42968</v>
      </c>
      <c r="B207" s="61" t="s">
        <v>66</v>
      </c>
      <c r="C207" s="25">
        <v>1250</v>
      </c>
      <c r="D207" s="25" t="s">
        <v>15</v>
      </c>
      <c r="E207" s="26">
        <v>1280</v>
      </c>
      <c r="F207" s="26">
        <v>1287</v>
      </c>
      <c r="G207" s="26">
        <v>0</v>
      </c>
      <c r="H207" s="27">
        <f t="shared" si="174"/>
        <v>8750</v>
      </c>
      <c r="I207" s="27">
        <v>0</v>
      </c>
      <c r="J207" s="27">
        <f t="shared" ref="J207" si="245">(I207+H207)</f>
        <v>8750</v>
      </c>
    </row>
    <row r="208" spans="1:10" s="162" customFormat="1" ht="15" customHeight="1">
      <c r="A208" s="24">
        <v>42965</v>
      </c>
      <c r="B208" s="61" t="s">
        <v>26</v>
      </c>
      <c r="C208" s="25">
        <v>3000</v>
      </c>
      <c r="D208" s="25" t="s">
        <v>15</v>
      </c>
      <c r="E208" s="26">
        <v>444.5</v>
      </c>
      <c r="F208" s="26">
        <v>447.5</v>
      </c>
      <c r="G208" s="26">
        <v>450</v>
      </c>
      <c r="H208" s="27">
        <f t="shared" si="174"/>
        <v>9000</v>
      </c>
      <c r="I208" s="27">
        <f>(G208-F208)*C208</f>
        <v>7500</v>
      </c>
      <c r="J208" s="27">
        <f t="shared" ref="J208" si="246">(I208+H208)</f>
        <v>16500</v>
      </c>
    </row>
    <row r="209" spans="1:10" s="161" customFormat="1" ht="15" customHeight="1">
      <c r="A209" s="24">
        <v>42964</v>
      </c>
      <c r="B209" s="61" t="s">
        <v>27</v>
      </c>
      <c r="C209" s="25">
        <v>2000</v>
      </c>
      <c r="D209" s="25" t="s">
        <v>15</v>
      </c>
      <c r="E209" s="26">
        <v>758</v>
      </c>
      <c r="F209" s="26">
        <v>762</v>
      </c>
      <c r="G209" s="26">
        <v>766</v>
      </c>
      <c r="H209" s="27">
        <f t="shared" si="174"/>
        <v>8000</v>
      </c>
      <c r="I209" s="27">
        <f>(G209-F209)*C209</f>
        <v>8000</v>
      </c>
      <c r="J209" s="27">
        <f t="shared" ref="J209" si="247">(I209+H209)</f>
        <v>16000</v>
      </c>
    </row>
    <row r="210" spans="1:10" s="161" customFormat="1" ht="15" customHeight="1">
      <c r="A210" s="24">
        <v>42964</v>
      </c>
      <c r="B210" s="61" t="s">
        <v>66</v>
      </c>
      <c r="C210" s="25">
        <v>500</v>
      </c>
      <c r="D210" s="25" t="s">
        <v>15</v>
      </c>
      <c r="E210" s="26">
        <v>1245</v>
      </c>
      <c r="F210" s="26">
        <v>1245</v>
      </c>
      <c r="G210" s="26">
        <v>0</v>
      </c>
      <c r="H210" s="27">
        <f t="shared" si="174"/>
        <v>0</v>
      </c>
      <c r="I210" s="27">
        <v>0</v>
      </c>
      <c r="J210" s="27">
        <f t="shared" ref="J210" si="248">(I210+H210)</f>
        <v>0</v>
      </c>
    </row>
    <row r="211" spans="1:10" s="160" customFormat="1" ht="15" customHeight="1">
      <c r="A211" s="24">
        <v>42963</v>
      </c>
      <c r="B211" s="61" t="s">
        <v>19</v>
      </c>
      <c r="C211" s="25">
        <v>7000</v>
      </c>
      <c r="D211" s="25" t="s">
        <v>15</v>
      </c>
      <c r="E211" s="26">
        <v>144</v>
      </c>
      <c r="F211" s="26">
        <v>145.25</v>
      </c>
      <c r="G211" s="26">
        <v>147</v>
      </c>
      <c r="H211" s="27">
        <f t="shared" si="174"/>
        <v>8750</v>
      </c>
      <c r="I211" s="27">
        <f>(G211-F211)*C211</f>
        <v>12250</v>
      </c>
      <c r="J211" s="27">
        <f t="shared" ref="J211" si="249">(I211+H211)</f>
        <v>21000</v>
      </c>
    </row>
    <row r="212" spans="1:10" s="159" customFormat="1" ht="15" customHeight="1">
      <c r="A212" s="24">
        <v>42961</v>
      </c>
      <c r="B212" s="61" t="s">
        <v>52</v>
      </c>
      <c r="C212" s="25">
        <v>6000</v>
      </c>
      <c r="D212" s="25" t="s">
        <v>15</v>
      </c>
      <c r="E212" s="26">
        <v>266</v>
      </c>
      <c r="F212" s="26">
        <v>267.5</v>
      </c>
      <c r="G212" s="26">
        <v>269</v>
      </c>
      <c r="H212" s="27">
        <f t="shared" ref="H212:H257" si="250">(IF(D212="SHORT",E212-F212,IF(D212="LONG",F212-E212)))*C212</f>
        <v>9000</v>
      </c>
      <c r="I212" s="27">
        <f>(G212-F212)*C212</f>
        <v>9000</v>
      </c>
      <c r="J212" s="27">
        <f t="shared" ref="J212" si="251">(I212+H212)</f>
        <v>18000</v>
      </c>
    </row>
    <row r="213" spans="1:10" s="159" customFormat="1" ht="15" customHeight="1">
      <c r="A213" s="24">
        <v>42961</v>
      </c>
      <c r="B213" s="61" t="s">
        <v>14</v>
      </c>
      <c r="C213" s="25">
        <v>2000</v>
      </c>
      <c r="D213" s="25" t="s">
        <v>15</v>
      </c>
      <c r="E213" s="26">
        <v>732</v>
      </c>
      <c r="F213" s="26">
        <v>736</v>
      </c>
      <c r="G213" s="26">
        <v>740</v>
      </c>
      <c r="H213" s="27">
        <f t="shared" si="250"/>
        <v>8000</v>
      </c>
      <c r="I213" s="27">
        <f>(G213-F213)*C213</f>
        <v>8000</v>
      </c>
      <c r="J213" s="27">
        <f t="shared" ref="J213" si="252">(I213+H213)</f>
        <v>16000</v>
      </c>
    </row>
    <row r="214" spans="1:10" s="159" customFormat="1" ht="15" customHeight="1">
      <c r="A214" s="24">
        <v>42961</v>
      </c>
      <c r="B214" s="61" t="s">
        <v>52</v>
      </c>
      <c r="C214" s="25">
        <v>6000</v>
      </c>
      <c r="D214" s="25" t="s">
        <v>15</v>
      </c>
      <c r="E214" s="26">
        <v>265</v>
      </c>
      <c r="F214" s="26">
        <v>265</v>
      </c>
      <c r="G214" s="26">
        <v>0</v>
      </c>
      <c r="H214" s="27">
        <f t="shared" si="250"/>
        <v>0</v>
      </c>
      <c r="I214" s="27">
        <v>0</v>
      </c>
      <c r="J214" s="27">
        <f t="shared" ref="J214" si="253">(I214+H214)</f>
        <v>0</v>
      </c>
    </row>
    <row r="215" spans="1:10" s="159" customFormat="1" ht="15" customHeight="1">
      <c r="A215" s="24">
        <v>42961</v>
      </c>
      <c r="B215" s="61" t="s">
        <v>38</v>
      </c>
      <c r="C215" s="25">
        <v>12000</v>
      </c>
      <c r="D215" s="25" t="s">
        <v>13</v>
      </c>
      <c r="E215" s="26">
        <v>122.35</v>
      </c>
      <c r="F215" s="26">
        <v>121</v>
      </c>
      <c r="G215" s="26">
        <v>120</v>
      </c>
      <c r="H215" s="27">
        <f t="shared" si="250"/>
        <v>16199.999999999931</v>
      </c>
      <c r="I215" s="27">
        <f>(F215-G215)*C215</f>
        <v>12000</v>
      </c>
      <c r="J215" s="27">
        <f t="shared" ref="J215" si="254">(I215+H215)</f>
        <v>28199.999999999931</v>
      </c>
    </row>
    <row r="216" spans="1:10" s="158" customFormat="1" ht="15" customHeight="1">
      <c r="A216" s="24">
        <v>42958</v>
      </c>
      <c r="B216" s="61" t="s">
        <v>38</v>
      </c>
      <c r="C216" s="25">
        <v>12000</v>
      </c>
      <c r="D216" s="25" t="s">
        <v>13</v>
      </c>
      <c r="E216" s="26">
        <v>122.35</v>
      </c>
      <c r="F216" s="26">
        <v>121</v>
      </c>
      <c r="G216" s="26">
        <v>120</v>
      </c>
      <c r="H216" s="27">
        <f t="shared" si="250"/>
        <v>16199.999999999931</v>
      </c>
      <c r="I216" s="27">
        <f>(F216-G216)*C216</f>
        <v>12000</v>
      </c>
      <c r="J216" s="27">
        <f t="shared" ref="J216" si="255">(I216+H216)</f>
        <v>28199.999999999931</v>
      </c>
    </row>
    <row r="217" spans="1:10" s="158" customFormat="1" ht="15" customHeight="1">
      <c r="A217" s="24">
        <v>42958</v>
      </c>
      <c r="B217" s="61" t="s">
        <v>32</v>
      </c>
      <c r="C217" s="25">
        <v>7000</v>
      </c>
      <c r="D217" s="25" t="s">
        <v>15</v>
      </c>
      <c r="E217" s="26">
        <v>226.5</v>
      </c>
      <c r="F217" s="26">
        <v>224</v>
      </c>
      <c r="G217" s="26">
        <v>0</v>
      </c>
      <c r="H217" s="27">
        <f t="shared" si="250"/>
        <v>-17500</v>
      </c>
      <c r="I217" s="27">
        <v>0</v>
      </c>
      <c r="J217" s="27">
        <f t="shared" ref="J217" si="256">(I217+H217)</f>
        <v>-17500</v>
      </c>
    </row>
    <row r="218" spans="1:10" s="157" customFormat="1" ht="15" customHeight="1">
      <c r="A218" s="24">
        <v>42957</v>
      </c>
      <c r="B218" s="61" t="s">
        <v>65</v>
      </c>
      <c r="C218" s="25">
        <v>1000</v>
      </c>
      <c r="D218" s="25" t="s">
        <v>15</v>
      </c>
      <c r="E218" s="26">
        <v>1590</v>
      </c>
      <c r="F218" s="26">
        <v>1584</v>
      </c>
      <c r="G218" s="26">
        <v>0</v>
      </c>
      <c r="H218" s="27">
        <f t="shared" si="250"/>
        <v>-6000</v>
      </c>
      <c r="I218" s="27">
        <v>0</v>
      </c>
      <c r="J218" s="27">
        <f t="shared" ref="J218" si="257">(I218+H218)</f>
        <v>-6000</v>
      </c>
    </row>
    <row r="219" spans="1:10" s="157" customFormat="1" ht="15" customHeight="1">
      <c r="A219" s="24">
        <v>42957</v>
      </c>
      <c r="B219" s="61" t="s">
        <v>25</v>
      </c>
      <c r="C219" s="25">
        <v>16000</v>
      </c>
      <c r="D219" s="25" t="s">
        <v>15</v>
      </c>
      <c r="E219" s="26">
        <v>140.25</v>
      </c>
      <c r="F219" s="26">
        <v>141.25</v>
      </c>
      <c r="G219" s="26">
        <v>121</v>
      </c>
      <c r="H219" s="27">
        <f t="shared" si="250"/>
        <v>16000</v>
      </c>
      <c r="I219" s="27">
        <v>0</v>
      </c>
      <c r="J219" s="27">
        <f t="shared" ref="J219" si="258">(I219+H219)</f>
        <v>16000</v>
      </c>
    </row>
    <row r="220" spans="1:10" s="156" customFormat="1" ht="15" customHeight="1">
      <c r="A220" s="24">
        <v>42956</v>
      </c>
      <c r="B220" s="61" t="s">
        <v>64</v>
      </c>
      <c r="C220" s="25">
        <v>16000</v>
      </c>
      <c r="D220" s="25" t="s">
        <v>15</v>
      </c>
      <c r="E220" s="26">
        <v>120</v>
      </c>
      <c r="F220" s="26">
        <v>120.5</v>
      </c>
      <c r="G220" s="26">
        <v>121</v>
      </c>
      <c r="H220" s="27">
        <f t="shared" si="250"/>
        <v>8000</v>
      </c>
      <c r="I220" s="27">
        <f>(G220-F220)*C220</f>
        <v>8000</v>
      </c>
      <c r="J220" s="27">
        <f t="shared" ref="J220" si="259">(I220+H220)</f>
        <v>16000</v>
      </c>
    </row>
    <row r="221" spans="1:10" s="155" customFormat="1" ht="15" customHeight="1">
      <c r="A221" s="24">
        <v>42955</v>
      </c>
      <c r="B221" s="61" t="s">
        <v>52</v>
      </c>
      <c r="C221" s="25">
        <v>6000</v>
      </c>
      <c r="D221" s="25" t="s">
        <v>15</v>
      </c>
      <c r="E221" s="26">
        <v>255.2</v>
      </c>
      <c r="F221" s="26">
        <v>257.2</v>
      </c>
      <c r="G221" s="26">
        <v>259.5</v>
      </c>
      <c r="H221" s="27">
        <f t="shared" si="250"/>
        <v>12000</v>
      </c>
      <c r="I221" s="27">
        <f>(G221-F221)*C221</f>
        <v>13800.000000000069</v>
      </c>
      <c r="J221" s="27">
        <f t="shared" ref="J221" si="260">(I221+H221)</f>
        <v>25800.000000000069</v>
      </c>
    </row>
    <row r="222" spans="1:10" s="155" customFormat="1" ht="15" customHeight="1">
      <c r="A222" s="24">
        <v>42954</v>
      </c>
      <c r="B222" s="61" t="s">
        <v>64</v>
      </c>
      <c r="C222" s="25">
        <v>16000</v>
      </c>
      <c r="D222" s="25" t="s">
        <v>15</v>
      </c>
      <c r="E222" s="26">
        <v>120.5</v>
      </c>
      <c r="F222" s="26">
        <v>121</v>
      </c>
      <c r="G222" s="26">
        <v>121.5</v>
      </c>
      <c r="H222" s="27">
        <f t="shared" si="250"/>
        <v>8000</v>
      </c>
      <c r="I222" s="27">
        <f>(G222-F222)*C222</f>
        <v>8000</v>
      </c>
      <c r="J222" s="27">
        <f t="shared" ref="J222" si="261">(I222+H222)</f>
        <v>16000</v>
      </c>
    </row>
    <row r="223" spans="1:10" s="154" customFormat="1" ht="15" customHeight="1">
      <c r="A223" s="24">
        <v>42951</v>
      </c>
      <c r="B223" s="61" t="s">
        <v>28</v>
      </c>
      <c r="C223" s="25">
        <v>4000</v>
      </c>
      <c r="D223" s="25" t="s">
        <v>15</v>
      </c>
      <c r="E223" s="26">
        <v>490.5</v>
      </c>
      <c r="F223" s="26">
        <v>492</v>
      </c>
      <c r="G223" s="26">
        <v>494</v>
      </c>
      <c r="H223" s="27">
        <f t="shared" si="250"/>
        <v>6000</v>
      </c>
      <c r="I223" s="27">
        <f>(G223-F223)*C223</f>
        <v>8000</v>
      </c>
      <c r="J223" s="27">
        <f t="shared" ref="J223" si="262">(I223+H223)</f>
        <v>14000</v>
      </c>
    </row>
    <row r="224" spans="1:10" s="153" customFormat="1" ht="15" customHeight="1">
      <c r="A224" s="24">
        <v>42950</v>
      </c>
      <c r="B224" s="61" t="s">
        <v>28</v>
      </c>
      <c r="C224" s="25">
        <v>4000</v>
      </c>
      <c r="D224" s="25" t="s">
        <v>15</v>
      </c>
      <c r="E224" s="26">
        <v>485.5</v>
      </c>
      <c r="F224" s="26">
        <v>487.5</v>
      </c>
      <c r="G224" s="26">
        <v>489</v>
      </c>
      <c r="H224" s="27">
        <f t="shared" si="250"/>
        <v>8000</v>
      </c>
      <c r="I224" s="27">
        <f>(G224-F224)*C224</f>
        <v>6000</v>
      </c>
      <c r="J224" s="27">
        <f t="shared" ref="J224" si="263">(I224+H224)</f>
        <v>14000</v>
      </c>
    </row>
    <row r="225" spans="1:10" s="153" customFormat="1" ht="15" customHeight="1">
      <c r="A225" s="24">
        <v>42950</v>
      </c>
      <c r="B225" s="61" t="s">
        <v>63</v>
      </c>
      <c r="C225" s="25">
        <v>7000</v>
      </c>
      <c r="D225" s="25" t="s">
        <v>15</v>
      </c>
      <c r="E225" s="26">
        <v>94.5</v>
      </c>
      <c r="F225" s="26">
        <v>93.7</v>
      </c>
      <c r="G225" s="26">
        <v>0</v>
      </c>
      <c r="H225" s="27">
        <f t="shared" si="250"/>
        <v>-5599.99999999998</v>
      </c>
      <c r="I225" s="27">
        <v>0</v>
      </c>
      <c r="J225" s="27">
        <f t="shared" ref="J225" si="264">(I225+H225)</f>
        <v>-5599.99999999998</v>
      </c>
    </row>
    <row r="226" spans="1:10" s="152" customFormat="1" ht="15" customHeight="1">
      <c r="A226" s="24">
        <v>42948</v>
      </c>
      <c r="B226" s="61" t="s">
        <v>17</v>
      </c>
      <c r="C226" s="25">
        <v>4000</v>
      </c>
      <c r="D226" s="25" t="s">
        <v>15</v>
      </c>
      <c r="E226" s="26">
        <v>516.5</v>
      </c>
      <c r="F226" s="26">
        <v>518</v>
      </c>
      <c r="G226" s="26">
        <v>520</v>
      </c>
      <c r="H226" s="27">
        <f t="shared" si="250"/>
        <v>6000</v>
      </c>
      <c r="I226" s="27">
        <f>(G226-F226)*C226</f>
        <v>8000</v>
      </c>
      <c r="J226" s="27">
        <f t="shared" ref="J226" si="265">(I226+H226)</f>
        <v>14000</v>
      </c>
    </row>
    <row r="227" spans="1:10" s="151" customFormat="1" ht="15" customHeight="1">
      <c r="A227" s="24">
        <v>42947</v>
      </c>
      <c r="B227" s="61" t="s">
        <v>62</v>
      </c>
      <c r="C227" s="25">
        <v>1200</v>
      </c>
      <c r="D227" s="25" t="s">
        <v>15</v>
      </c>
      <c r="E227" s="26">
        <v>1294</v>
      </c>
      <c r="F227" s="26">
        <v>1300</v>
      </c>
      <c r="G227" s="26">
        <v>0</v>
      </c>
      <c r="H227" s="27">
        <f t="shared" si="250"/>
        <v>7200</v>
      </c>
      <c r="I227" s="27">
        <v>0</v>
      </c>
      <c r="J227" s="27">
        <f t="shared" ref="J227" si="266">(I227+H227)</f>
        <v>7200</v>
      </c>
    </row>
    <row r="228" spans="1:10" s="151" customFormat="1" ht="15" customHeight="1">
      <c r="A228" s="24">
        <v>42947</v>
      </c>
      <c r="B228" s="61" t="s">
        <v>50</v>
      </c>
      <c r="C228" s="25">
        <v>16000</v>
      </c>
      <c r="D228" s="25" t="s">
        <v>15</v>
      </c>
      <c r="E228" s="26">
        <v>87.75</v>
      </c>
      <c r="F228" s="26">
        <v>88.5</v>
      </c>
      <c r="G228" s="26">
        <v>0</v>
      </c>
      <c r="H228" s="27">
        <f t="shared" si="250"/>
        <v>12000</v>
      </c>
      <c r="I228" s="27">
        <v>0</v>
      </c>
      <c r="J228" s="27">
        <f t="shared" ref="J228" si="267">(I228+H228)</f>
        <v>12000</v>
      </c>
    </row>
    <row r="229" spans="1:10" s="151" customFormat="1" ht="15" customHeight="1">
      <c r="A229" s="24">
        <v>42947</v>
      </c>
      <c r="B229" s="61" t="s">
        <v>23</v>
      </c>
      <c r="C229" s="25">
        <v>12000</v>
      </c>
      <c r="D229" s="25" t="s">
        <v>15</v>
      </c>
      <c r="E229" s="26">
        <v>124.5</v>
      </c>
      <c r="F229" s="26">
        <v>124.5</v>
      </c>
      <c r="G229" s="26">
        <v>0</v>
      </c>
      <c r="H229" s="27">
        <f t="shared" si="250"/>
        <v>0</v>
      </c>
      <c r="I229" s="27">
        <v>0</v>
      </c>
      <c r="J229" s="27">
        <f t="shared" ref="J229" si="268">(I229+H229)</f>
        <v>0</v>
      </c>
    </row>
    <row r="230" spans="1:10" s="150" customFormat="1" ht="15" customHeight="1">
      <c r="A230" s="24">
        <v>42944</v>
      </c>
      <c r="B230" s="61" t="s">
        <v>60</v>
      </c>
      <c r="C230" s="25">
        <v>1000</v>
      </c>
      <c r="D230" s="25" t="s">
        <v>15</v>
      </c>
      <c r="E230" s="26">
        <v>1782</v>
      </c>
      <c r="F230" s="26">
        <v>1787</v>
      </c>
      <c r="G230" s="26">
        <v>0</v>
      </c>
      <c r="H230" s="27">
        <f t="shared" si="250"/>
        <v>5000</v>
      </c>
      <c r="I230" s="27">
        <v>0</v>
      </c>
      <c r="J230" s="27">
        <f t="shared" ref="J230:J231" si="269">(I230+H230)</f>
        <v>5000</v>
      </c>
    </row>
    <row r="231" spans="1:10" s="150" customFormat="1" ht="15" customHeight="1">
      <c r="A231" s="24">
        <v>42943</v>
      </c>
      <c r="B231" s="61" t="s">
        <v>37</v>
      </c>
      <c r="C231" s="25">
        <v>20000</v>
      </c>
      <c r="D231" s="25" t="s">
        <v>13</v>
      </c>
      <c r="E231" s="26">
        <v>223</v>
      </c>
      <c r="F231" s="26">
        <v>222.55</v>
      </c>
      <c r="G231" s="26">
        <v>0</v>
      </c>
      <c r="H231" s="27">
        <f t="shared" si="250"/>
        <v>8999.9999999997726</v>
      </c>
      <c r="I231" s="27">
        <v>0</v>
      </c>
      <c r="J231" s="27">
        <f t="shared" si="269"/>
        <v>8999.9999999997726</v>
      </c>
    </row>
    <row r="232" spans="1:10" s="150" customFormat="1" ht="15" customHeight="1">
      <c r="A232" s="24">
        <v>42944</v>
      </c>
      <c r="B232" s="61" t="s">
        <v>26</v>
      </c>
      <c r="C232" s="25">
        <v>3000</v>
      </c>
      <c r="D232" s="25" t="s">
        <v>15</v>
      </c>
      <c r="E232" s="26">
        <v>375</v>
      </c>
      <c r="F232" s="26">
        <v>375</v>
      </c>
      <c r="G232" s="26">
        <v>0</v>
      </c>
      <c r="H232" s="27">
        <f t="shared" si="250"/>
        <v>0</v>
      </c>
      <c r="I232" s="27">
        <v>0</v>
      </c>
      <c r="J232" s="27">
        <f t="shared" ref="J232" si="270">(I232+H232)</f>
        <v>0</v>
      </c>
    </row>
    <row r="233" spans="1:10" s="149" customFormat="1" ht="15" customHeight="1">
      <c r="A233" s="24">
        <v>42943</v>
      </c>
      <c r="B233" s="61" t="s">
        <v>59</v>
      </c>
      <c r="C233" s="25">
        <v>7000</v>
      </c>
      <c r="D233" s="25" t="s">
        <v>13</v>
      </c>
      <c r="E233" s="26">
        <v>154.4</v>
      </c>
      <c r="F233" s="26">
        <v>153.4</v>
      </c>
      <c r="G233" s="26">
        <v>152.5</v>
      </c>
      <c r="H233" s="27">
        <f t="shared" si="250"/>
        <v>7000</v>
      </c>
      <c r="I233" s="27">
        <f>(F233-G233)*C233</f>
        <v>6300.00000000004</v>
      </c>
      <c r="J233" s="27">
        <f t="shared" ref="J233" si="271">(I233+H233)</f>
        <v>13300.00000000004</v>
      </c>
    </row>
    <row r="234" spans="1:10" s="149" customFormat="1" ht="15" customHeight="1">
      <c r="A234" s="24">
        <v>42942</v>
      </c>
      <c r="B234" s="61" t="s">
        <v>58</v>
      </c>
      <c r="C234" s="25">
        <v>20000</v>
      </c>
      <c r="D234" s="25" t="s">
        <v>15</v>
      </c>
      <c r="E234" s="26">
        <v>33.85</v>
      </c>
      <c r="F234" s="26">
        <v>34.200000000000003</v>
      </c>
      <c r="G234" s="26">
        <v>34.6</v>
      </c>
      <c r="H234" s="27">
        <f t="shared" si="250"/>
        <v>7000.0000000000282</v>
      </c>
      <c r="I234" s="27">
        <f>(G234-F234)*C234</f>
        <v>7999.9999999999718</v>
      </c>
      <c r="J234" s="27">
        <f t="shared" ref="J234" si="272">(I234+H234)</f>
        <v>15000</v>
      </c>
    </row>
    <row r="235" spans="1:10" s="149" customFormat="1" ht="15" customHeight="1">
      <c r="A235" s="24">
        <v>42941</v>
      </c>
      <c r="B235" s="61" t="s">
        <v>33</v>
      </c>
      <c r="C235" s="25">
        <v>2000</v>
      </c>
      <c r="D235" s="25" t="s">
        <v>15</v>
      </c>
      <c r="E235" s="26">
        <v>554</v>
      </c>
      <c r="F235" s="26">
        <v>554</v>
      </c>
      <c r="G235" s="26">
        <v>0</v>
      </c>
      <c r="H235" s="27">
        <f t="shared" si="250"/>
        <v>0</v>
      </c>
      <c r="I235" s="27">
        <v>0</v>
      </c>
      <c r="J235" s="27">
        <f t="shared" ref="J235" si="273">(I235+H235)</f>
        <v>0</v>
      </c>
    </row>
    <row r="236" spans="1:10" s="148" customFormat="1" ht="15" customHeight="1">
      <c r="A236" s="24">
        <v>42940</v>
      </c>
      <c r="B236" s="61" t="s">
        <v>24</v>
      </c>
      <c r="C236" s="25">
        <v>2500</v>
      </c>
      <c r="D236" s="25" t="s">
        <v>15</v>
      </c>
      <c r="E236" s="26">
        <v>277</v>
      </c>
      <c r="F236" s="26">
        <v>278</v>
      </c>
      <c r="G236" s="26">
        <v>281</v>
      </c>
      <c r="H236" s="27">
        <f t="shared" si="250"/>
        <v>2500</v>
      </c>
      <c r="I236" s="27">
        <f>(G236-F236)*C236</f>
        <v>7500</v>
      </c>
      <c r="J236" s="27">
        <f t="shared" ref="J236" si="274">(I236+H236)</f>
        <v>10000</v>
      </c>
    </row>
    <row r="237" spans="1:10" s="148" customFormat="1" ht="15" customHeight="1">
      <c r="A237" s="24">
        <v>42940</v>
      </c>
      <c r="B237" s="61" t="s">
        <v>37</v>
      </c>
      <c r="C237" s="25">
        <v>10000</v>
      </c>
      <c r="D237" s="25" t="s">
        <v>15</v>
      </c>
      <c r="E237" s="26">
        <v>217</v>
      </c>
      <c r="F237" s="26">
        <v>218</v>
      </c>
      <c r="G237" s="26">
        <v>218.5</v>
      </c>
      <c r="H237" s="27">
        <f t="shared" si="250"/>
        <v>10000</v>
      </c>
      <c r="I237" s="27">
        <f>(G237-F237)*C237</f>
        <v>5000</v>
      </c>
      <c r="J237" s="27">
        <f t="shared" ref="J237" si="275">(I237+H237)</f>
        <v>15000</v>
      </c>
    </row>
    <row r="238" spans="1:10" s="147" customFormat="1" ht="15" customHeight="1">
      <c r="A238" s="24">
        <v>42937</v>
      </c>
      <c r="B238" s="61" t="s">
        <v>57</v>
      </c>
      <c r="C238" s="25">
        <v>6000</v>
      </c>
      <c r="D238" s="25" t="s">
        <v>15</v>
      </c>
      <c r="E238" s="26">
        <v>105</v>
      </c>
      <c r="F238" s="26">
        <v>105.7</v>
      </c>
      <c r="G238" s="26">
        <v>0</v>
      </c>
      <c r="H238" s="27">
        <f t="shared" si="250"/>
        <v>4200.0000000000173</v>
      </c>
      <c r="I238" s="27">
        <v>0</v>
      </c>
      <c r="J238" s="27">
        <f t="shared" ref="J238" si="276">(I238+H238)</f>
        <v>4200.0000000000173</v>
      </c>
    </row>
    <row r="239" spans="1:10" s="146" customFormat="1" ht="15" customHeight="1">
      <c r="A239" s="24">
        <v>42935</v>
      </c>
      <c r="B239" s="61" t="s">
        <v>31</v>
      </c>
      <c r="C239" s="25">
        <v>14000</v>
      </c>
      <c r="D239" s="25" t="s">
        <v>15</v>
      </c>
      <c r="E239" s="26">
        <v>24.8</v>
      </c>
      <c r="F239" s="26">
        <v>25</v>
      </c>
      <c r="G239" s="26">
        <v>0</v>
      </c>
      <c r="H239" s="27">
        <f t="shared" si="250"/>
        <v>2799.99999999999</v>
      </c>
      <c r="I239" s="27">
        <v>0</v>
      </c>
      <c r="J239" s="27">
        <f t="shared" ref="J239" si="277">(I239+H239)</f>
        <v>2799.99999999999</v>
      </c>
    </row>
    <row r="240" spans="1:10" s="146" customFormat="1" ht="15" customHeight="1">
      <c r="A240" s="24">
        <v>42934</v>
      </c>
      <c r="B240" s="61" t="s">
        <v>19</v>
      </c>
      <c r="C240" s="25">
        <v>3500</v>
      </c>
      <c r="D240" s="25" t="s">
        <v>15</v>
      </c>
      <c r="E240" s="26">
        <v>155.5</v>
      </c>
      <c r="F240" s="26">
        <v>156.69999999999999</v>
      </c>
      <c r="G240" s="26">
        <v>158</v>
      </c>
      <c r="H240" s="27">
        <f t="shared" si="250"/>
        <v>4199.99999999996</v>
      </c>
      <c r="I240" s="27">
        <f>(G240-F240)*C240</f>
        <v>4550.00000000004</v>
      </c>
      <c r="J240" s="27">
        <f t="shared" ref="J240" si="278">(I240+H240)</f>
        <v>8750</v>
      </c>
    </row>
    <row r="241" spans="1:10" s="145" customFormat="1" ht="15" customHeight="1">
      <c r="A241" s="24">
        <v>42933</v>
      </c>
      <c r="B241" s="61" t="s">
        <v>56</v>
      </c>
      <c r="C241" s="25">
        <v>500</v>
      </c>
      <c r="D241" s="25" t="s">
        <v>15</v>
      </c>
      <c r="E241" s="26">
        <v>1182</v>
      </c>
      <c r="F241" s="26">
        <v>1190</v>
      </c>
      <c r="G241" s="26">
        <v>1200</v>
      </c>
      <c r="H241" s="27">
        <f t="shared" si="250"/>
        <v>4000</v>
      </c>
      <c r="I241" s="27">
        <f>(G241-F241)*C241</f>
        <v>5000</v>
      </c>
      <c r="J241" s="27">
        <f t="shared" ref="J241" si="279">(I241+H241)</f>
        <v>9000</v>
      </c>
    </row>
    <row r="242" spans="1:10" s="144" customFormat="1" ht="15" customHeight="1">
      <c r="A242" s="24">
        <v>42930</v>
      </c>
      <c r="B242" s="61" t="s">
        <v>55</v>
      </c>
      <c r="C242" s="25">
        <v>3000</v>
      </c>
      <c r="D242" s="25" t="s">
        <v>15</v>
      </c>
      <c r="E242" s="26">
        <v>309.5</v>
      </c>
      <c r="F242" s="26">
        <v>311.5</v>
      </c>
      <c r="G242" s="26">
        <v>313.5</v>
      </c>
      <c r="H242" s="27">
        <f t="shared" si="250"/>
        <v>6000</v>
      </c>
      <c r="I242" s="27">
        <f>(G242-F242)*C242</f>
        <v>6000</v>
      </c>
      <c r="J242" s="27">
        <f t="shared" ref="J242" si="280">(I242+H242)</f>
        <v>12000</v>
      </c>
    </row>
    <row r="243" spans="1:10" s="144" customFormat="1" ht="15" customHeight="1">
      <c r="A243" s="24">
        <v>42930</v>
      </c>
      <c r="B243" s="61" t="s">
        <v>54</v>
      </c>
      <c r="C243" s="25">
        <v>8000</v>
      </c>
      <c r="D243" s="25" t="s">
        <v>15</v>
      </c>
      <c r="E243" s="26">
        <v>114.5</v>
      </c>
      <c r="F243" s="26">
        <v>115</v>
      </c>
      <c r="G243" s="26">
        <v>115.5</v>
      </c>
      <c r="H243" s="27">
        <f t="shared" si="250"/>
        <v>4000</v>
      </c>
      <c r="I243" s="27">
        <f>(G243-F243)*C243</f>
        <v>4000</v>
      </c>
      <c r="J243" s="27">
        <f t="shared" ref="J243" si="281">(I243+H243)</f>
        <v>8000</v>
      </c>
    </row>
    <row r="244" spans="1:10" s="144" customFormat="1" ht="15" customHeight="1">
      <c r="A244" s="24">
        <v>42930</v>
      </c>
      <c r="B244" s="61" t="s">
        <v>27</v>
      </c>
      <c r="C244" s="25">
        <v>1000</v>
      </c>
      <c r="D244" s="25" t="s">
        <v>15</v>
      </c>
      <c r="E244" s="26">
        <v>836</v>
      </c>
      <c r="F244" s="26">
        <v>840</v>
      </c>
      <c r="G244" s="26">
        <v>0</v>
      </c>
      <c r="H244" s="27">
        <f t="shared" si="250"/>
        <v>4000</v>
      </c>
      <c r="I244" s="27">
        <v>0</v>
      </c>
      <c r="J244" s="27">
        <f t="shared" ref="J244" si="282">(I244+H244)</f>
        <v>4000</v>
      </c>
    </row>
    <row r="245" spans="1:10" s="143" customFormat="1" ht="15" customHeight="1">
      <c r="A245" s="24">
        <v>42929</v>
      </c>
      <c r="B245" s="61" t="s">
        <v>37</v>
      </c>
      <c r="C245" s="25">
        <v>10000</v>
      </c>
      <c r="D245" s="25" t="s">
        <v>13</v>
      </c>
      <c r="E245" s="26">
        <v>200</v>
      </c>
      <c r="F245" s="26">
        <v>199.5</v>
      </c>
      <c r="G245" s="26">
        <v>199</v>
      </c>
      <c r="H245" s="27">
        <f t="shared" si="250"/>
        <v>5000</v>
      </c>
      <c r="I245" s="27">
        <f>(F245-G245)*C245</f>
        <v>5000</v>
      </c>
      <c r="J245" s="27">
        <f t="shared" ref="J245" si="283">(I245+H245)</f>
        <v>10000</v>
      </c>
    </row>
    <row r="246" spans="1:10" s="143" customFormat="1" ht="15" customHeight="1">
      <c r="A246" s="24">
        <v>42929</v>
      </c>
      <c r="B246" s="61" t="s">
        <v>54</v>
      </c>
      <c r="C246" s="25">
        <v>8000</v>
      </c>
      <c r="D246" s="25" t="s">
        <v>15</v>
      </c>
      <c r="E246" s="26">
        <v>113.5</v>
      </c>
      <c r="F246" s="26">
        <v>114</v>
      </c>
      <c r="G246" s="26">
        <v>114.5</v>
      </c>
      <c r="H246" s="27">
        <f t="shared" si="250"/>
        <v>4000</v>
      </c>
      <c r="I246" s="27">
        <f>(G246-F246)*C246</f>
        <v>4000</v>
      </c>
      <c r="J246" s="27">
        <f t="shared" ref="J246" si="284">(I246+H246)</f>
        <v>8000</v>
      </c>
    </row>
    <row r="247" spans="1:10" s="142" customFormat="1" ht="15" customHeight="1">
      <c r="A247" s="24">
        <v>42928</v>
      </c>
      <c r="B247" s="61" t="s">
        <v>21</v>
      </c>
      <c r="C247" s="25">
        <v>800</v>
      </c>
      <c r="D247" s="25" t="s">
        <v>15</v>
      </c>
      <c r="E247" s="26">
        <v>1105</v>
      </c>
      <c r="F247" s="26">
        <v>1110</v>
      </c>
      <c r="G247" s="26">
        <v>0</v>
      </c>
      <c r="H247" s="27">
        <f t="shared" si="250"/>
        <v>4000</v>
      </c>
      <c r="I247" s="27">
        <v>0</v>
      </c>
      <c r="J247" s="27">
        <f t="shared" ref="J247" si="285">(I247+H247)</f>
        <v>4000</v>
      </c>
    </row>
    <row r="248" spans="1:10" s="142" customFormat="1" ht="15" customHeight="1">
      <c r="A248" s="24">
        <v>42928</v>
      </c>
      <c r="B248" s="61" t="s">
        <v>37</v>
      </c>
      <c r="C248" s="25">
        <v>10000</v>
      </c>
      <c r="D248" s="25" t="s">
        <v>15</v>
      </c>
      <c r="E248" s="26">
        <v>206.5</v>
      </c>
      <c r="F248" s="26">
        <v>207</v>
      </c>
      <c r="G248" s="26">
        <v>0</v>
      </c>
      <c r="H248" s="27">
        <f t="shared" si="250"/>
        <v>5000</v>
      </c>
      <c r="I248" s="27">
        <v>0</v>
      </c>
      <c r="J248" s="27">
        <f t="shared" ref="J248" si="286">(I248+H248)</f>
        <v>5000</v>
      </c>
    </row>
    <row r="249" spans="1:10" s="142" customFormat="1" ht="15" customHeight="1">
      <c r="A249" s="24">
        <v>42927</v>
      </c>
      <c r="B249" s="61" t="s">
        <v>42</v>
      </c>
      <c r="C249" s="25">
        <v>400</v>
      </c>
      <c r="D249" s="25" t="s">
        <v>15</v>
      </c>
      <c r="E249" s="26">
        <v>1534</v>
      </c>
      <c r="F249" s="26">
        <v>1520</v>
      </c>
      <c r="G249" s="26">
        <v>0</v>
      </c>
      <c r="H249" s="27">
        <f t="shared" si="250"/>
        <v>-5600</v>
      </c>
      <c r="I249" s="27">
        <v>0</v>
      </c>
      <c r="J249" s="27">
        <f t="shared" ref="J249" si="287">(I249+H249)</f>
        <v>-5600</v>
      </c>
    </row>
    <row r="250" spans="1:10" s="141" customFormat="1" ht="15" customHeight="1">
      <c r="A250" s="24">
        <v>42926</v>
      </c>
      <c r="B250" s="61" t="s">
        <v>36</v>
      </c>
      <c r="C250" s="25">
        <v>2500</v>
      </c>
      <c r="D250" s="25" t="s">
        <v>15</v>
      </c>
      <c r="E250" s="26">
        <v>376.5</v>
      </c>
      <c r="F250" s="26">
        <v>378.5</v>
      </c>
      <c r="G250" s="26">
        <v>0</v>
      </c>
      <c r="H250" s="27">
        <f t="shared" si="250"/>
        <v>5000</v>
      </c>
      <c r="I250" s="27">
        <v>0</v>
      </c>
      <c r="J250" s="27">
        <f t="shared" ref="J250" si="288">(I250+H250)</f>
        <v>5000</v>
      </c>
    </row>
    <row r="251" spans="1:10" s="140" customFormat="1" ht="15" customHeight="1">
      <c r="A251" s="24">
        <v>42923</v>
      </c>
      <c r="B251" s="61" t="s">
        <v>53</v>
      </c>
      <c r="C251" s="25">
        <v>1700</v>
      </c>
      <c r="D251" s="25" t="s">
        <v>15</v>
      </c>
      <c r="E251" s="26">
        <v>386</v>
      </c>
      <c r="F251" s="26">
        <v>386</v>
      </c>
      <c r="G251" s="26">
        <v>0</v>
      </c>
      <c r="H251" s="27">
        <f t="shared" si="250"/>
        <v>0</v>
      </c>
      <c r="I251" s="27">
        <v>0</v>
      </c>
      <c r="J251" s="27">
        <f t="shared" ref="J251" si="289">(I251+H251)</f>
        <v>0</v>
      </c>
    </row>
    <row r="252" spans="1:10" s="140" customFormat="1" ht="15" customHeight="1">
      <c r="A252" s="24">
        <v>42922</v>
      </c>
      <c r="B252" s="61" t="s">
        <v>39</v>
      </c>
      <c r="C252" s="25">
        <v>500</v>
      </c>
      <c r="D252" s="25" t="s">
        <v>15</v>
      </c>
      <c r="E252" s="26">
        <v>1213</v>
      </c>
      <c r="F252" s="26">
        <v>1199</v>
      </c>
      <c r="G252" s="26">
        <v>0</v>
      </c>
      <c r="H252" s="27">
        <f t="shared" si="250"/>
        <v>-7000</v>
      </c>
      <c r="I252" s="27">
        <v>0</v>
      </c>
      <c r="J252" s="27">
        <f t="shared" ref="J252" si="290">(I252+H252)</f>
        <v>-7000</v>
      </c>
    </row>
    <row r="253" spans="1:10" s="140" customFormat="1" ht="15" customHeight="1">
      <c r="A253" s="24">
        <v>42922</v>
      </c>
      <c r="B253" s="61" t="s">
        <v>29</v>
      </c>
      <c r="C253" s="25">
        <v>22000</v>
      </c>
      <c r="D253" s="25" t="s">
        <v>15</v>
      </c>
      <c r="E253" s="26">
        <v>26.2</v>
      </c>
      <c r="F253" s="26">
        <v>26.65</v>
      </c>
      <c r="G253" s="26">
        <v>0</v>
      </c>
      <c r="H253" s="27">
        <f t="shared" si="250"/>
        <v>9899.9999999999836</v>
      </c>
      <c r="I253" s="27">
        <v>0</v>
      </c>
      <c r="J253" s="27">
        <f t="shared" ref="J253:J254" si="291">(I253+H253)</f>
        <v>9899.9999999999836</v>
      </c>
    </row>
    <row r="254" spans="1:10" s="139" customFormat="1" ht="15" customHeight="1">
      <c r="A254" s="24">
        <v>42921</v>
      </c>
      <c r="B254" s="61" t="s">
        <v>46</v>
      </c>
      <c r="C254" s="25">
        <v>4500</v>
      </c>
      <c r="D254" s="25" t="s">
        <v>15</v>
      </c>
      <c r="E254" s="26">
        <v>150.25</v>
      </c>
      <c r="F254" s="26">
        <v>151.25</v>
      </c>
      <c r="G254" s="26">
        <v>0</v>
      </c>
      <c r="H254" s="27">
        <f t="shared" si="250"/>
        <v>4500</v>
      </c>
      <c r="I254" s="27">
        <v>0</v>
      </c>
      <c r="J254" s="27">
        <f t="shared" si="291"/>
        <v>4500</v>
      </c>
    </row>
    <row r="255" spans="1:10" s="138" customFormat="1" ht="15" customHeight="1">
      <c r="A255" s="24">
        <v>42920</v>
      </c>
      <c r="B255" s="61" t="s">
        <v>48</v>
      </c>
      <c r="C255" s="25">
        <v>11000</v>
      </c>
      <c r="D255" s="25" t="s">
        <v>15</v>
      </c>
      <c r="E255" s="26">
        <v>112.65</v>
      </c>
      <c r="F255" s="26">
        <v>112.65</v>
      </c>
      <c r="G255" s="26">
        <v>0</v>
      </c>
      <c r="H255" s="27">
        <f t="shared" si="250"/>
        <v>0</v>
      </c>
      <c r="I255" s="27">
        <v>0</v>
      </c>
      <c r="J255" s="27">
        <f t="shared" ref="J255" si="292">(I255+H255)</f>
        <v>0</v>
      </c>
    </row>
    <row r="256" spans="1:10" s="137" customFormat="1" ht="15" customHeight="1">
      <c r="A256" s="24">
        <v>42917</v>
      </c>
      <c r="B256" s="61" t="s">
        <v>47</v>
      </c>
      <c r="C256" s="25">
        <v>4000</v>
      </c>
      <c r="D256" s="25" t="s">
        <v>15</v>
      </c>
      <c r="E256" s="26">
        <v>366</v>
      </c>
      <c r="F256" s="26">
        <v>363.5</v>
      </c>
      <c r="G256" s="26">
        <v>0</v>
      </c>
      <c r="H256" s="27">
        <f t="shared" si="250"/>
        <v>-10000</v>
      </c>
      <c r="I256" s="27">
        <v>0</v>
      </c>
      <c r="J256" s="27">
        <f t="shared" ref="J256" si="293">(I256+H256)</f>
        <v>-10000</v>
      </c>
    </row>
    <row r="257" spans="1:10" s="137" customFormat="1" ht="15" customHeight="1">
      <c r="A257" s="24">
        <v>42917</v>
      </c>
      <c r="B257" s="61" t="s">
        <v>18</v>
      </c>
      <c r="C257" s="25">
        <v>1400</v>
      </c>
      <c r="D257" s="25" t="s">
        <v>15</v>
      </c>
      <c r="E257" s="26">
        <v>1845</v>
      </c>
      <c r="F257" s="26">
        <v>1852</v>
      </c>
      <c r="G257" s="26">
        <v>1862</v>
      </c>
      <c r="H257" s="27">
        <f t="shared" si="250"/>
        <v>9800</v>
      </c>
      <c r="I257" s="27">
        <f>(G257-F257)*C257</f>
        <v>14000</v>
      </c>
      <c r="J257" s="27">
        <f t="shared" ref="J257" si="294">(I257+H257)</f>
        <v>23800</v>
      </c>
    </row>
    <row r="258" spans="1:10" s="136" customFormat="1" ht="15" customHeight="1">
      <c r="A258" s="24"/>
      <c r="B258" s="61"/>
      <c r="C258" s="25"/>
      <c r="D258" s="25"/>
      <c r="E258" s="26"/>
      <c r="F258" s="26"/>
      <c r="G258" s="26"/>
      <c r="H258" s="27"/>
      <c r="I258" s="27"/>
      <c r="J258" s="27"/>
    </row>
    <row r="259" spans="1:10" s="135" customFormat="1" ht="15" customHeight="1">
      <c r="A259" s="24"/>
      <c r="B259" s="61"/>
      <c r="C259" s="25"/>
      <c r="D259" s="25"/>
      <c r="E259" s="26"/>
      <c r="F259" s="26"/>
      <c r="G259" s="26"/>
      <c r="H259" s="27"/>
      <c r="I259" s="27"/>
      <c r="J259" s="27"/>
    </row>
    <row r="260" spans="1:10" s="135" customFormat="1" ht="15" customHeight="1">
      <c r="A260" s="24"/>
      <c r="B260" s="61"/>
      <c r="C260" s="25"/>
      <c r="D260" s="25"/>
      <c r="E260" s="26"/>
      <c r="F260" s="26"/>
      <c r="G260" s="26"/>
      <c r="H260" s="27"/>
      <c r="I260" s="27"/>
      <c r="J260" s="27"/>
    </row>
    <row r="261" spans="1:10" s="134" customFormat="1" ht="15" customHeight="1">
      <c r="A261" s="24"/>
      <c r="B261" s="61"/>
      <c r="C261" s="25"/>
      <c r="D261" s="25"/>
      <c r="E261" s="26"/>
      <c r="F261" s="26"/>
      <c r="G261" s="26"/>
      <c r="H261" s="27"/>
      <c r="I261" s="27"/>
      <c r="J261" s="27"/>
    </row>
    <row r="262" spans="1:10" s="134" customFormat="1" ht="15" customHeight="1">
      <c r="A262" s="24"/>
      <c r="B262" s="61"/>
      <c r="C262" s="25"/>
      <c r="D262" s="25"/>
      <c r="E262" s="26"/>
      <c r="F262" s="26"/>
      <c r="G262" s="26"/>
      <c r="H262" s="27"/>
      <c r="I262" s="27"/>
      <c r="J262" s="27"/>
    </row>
    <row r="263" spans="1:10" s="134" customFormat="1" ht="15" customHeight="1">
      <c r="A263" s="24"/>
      <c r="B263" s="61"/>
      <c r="C263" s="25"/>
      <c r="D263" s="25"/>
      <c r="E263" s="26"/>
      <c r="F263" s="26"/>
      <c r="G263" s="26"/>
      <c r="H263" s="27"/>
      <c r="I263" s="27"/>
      <c r="J263" s="27"/>
    </row>
    <row r="264" spans="1:10" s="133" customFormat="1" ht="15" customHeight="1">
      <c r="A264" s="24"/>
      <c r="B264" s="61"/>
      <c r="C264" s="25"/>
      <c r="D264" s="25"/>
      <c r="E264" s="26"/>
      <c r="F264" s="26"/>
      <c r="G264" s="26"/>
      <c r="H264" s="27"/>
      <c r="I264" s="27"/>
      <c r="J264" s="27"/>
    </row>
    <row r="265" spans="1:10" s="133" customFormat="1" ht="15" customHeight="1">
      <c r="A265" s="24"/>
      <c r="B265" s="61"/>
      <c r="C265" s="25"/>
      <c r="D265" s="25"/>
      <c r="E265" s="26"/>
      <c r="F265" s="26"/>
      <c r="G265" s="26"/>
      <c r="H265" s="27"/>
      <c r="I265" s="27"/>
      <c r="J265" s="27"/>
    </row>
    <row r="266" spans="1:10" s="132" customFormat="1" ht="15" customHeight="1">
      <c r="A266" s="24"/>
      <c r="B266" s="61"/>
      <c r="C266" s="25"/>
      <c r="D266" s="25"/>
      <c r="E266" s="26"/>
      <c r="F266" s="26"/>
      <c r="G266" s="26"/>
      <c r="H266" s="27"/>
      <c r="I266" s="27"/>
      <c r="J266" s="27"/>
    </row>
    <row r="267" spans="1:10" s="131" customFormat="1" ht="15" customHeight="1">
      <c r="A267" s="24"/>
      <c r="B267" s="61"/>
      <c r="C267" s="25"/>
      <c r="D267" s="25"/>
      <c r="E267" s="26"/>
      <c r="F267" s="26"/>
      <c r="G267" s="26"/>
      <c r="H267" s="27"/>
      <c r="I267" s="27"/>
      <c r="J267" s="27"/>
    </row>
    <row r="268" spans="1:10" s="130" customFormat="1" ht="15" customHeight="1">
      <c r="A268" s="24"/>
      <c r="B268" s="61"/>
      <c r="C268" s="25"/>
      <c r="D268" s="25"/>
      <c r="E268" s="26"/>
      <c r="F268" s="26"/>
      <c r="G268" s="26"/>
      <c r="H268" s="27"/>
      <c r="I268" s="27"/>
      <c r="J268" s="27"/>
    </row>
    <row r="269" spans="1:10" s="130" customFormat="1" ht="15" customHeight="1">
      <c r="A269" s="24"/>
      <c r="B269" s="61"/>
      <c r="C269" s="25"/>
      <c r="D269" s="25"/>
      <c r="E269" s="26"/>
      <c r="F269" s="26"/>
      <c r="G269" s="26"/>
      <c r="H269" s="27"/>
      <c r="I269" s="27"/>
      <c r="J269" s="27"/>
    </row>
    <row r="270" spans="1:10" s="129" customFormat="1" ht="15" customHeight="1">
      <c r="A270" s="24"/>
      <c r="B270" s="61"/>
      <c r="C270" s="25"/>
      <c r="D270" s="25"/>
      <c r="E270" s="26"/>
      <c r="F270" s="26"/>
      <c r="G270" s="26"/>
      <c r="H270" s="27"/>
      <c r="I270" s="27"/>
      <c r="J270" s="27"/>
    </row>
    <row r="271" spans="1:10" s="128" customFormat="1" ht="15" customHeight="1">
      <c r="A271" s="24"/>
      <c r="B271" s="61"/>
      <c r="C271" s="25"/>
      <c r="D271" s="25"/>
      <c r="E271" s="26"/>
      <c r="F271" s="26"/>
      <c r="G271" s="26"/>
      <c r="H271" s="27"/>
      <c r="I271" s="27"/>
      <c r="J271" s="27"/>
    </row>
    <row r="272" spans="1:10" s="127" customFormat="1" ht="15" customHeight="1">
      <c r="A272" s="24"/>
      <c r="B272" s="61"/>
      <c r="C272" s="25"/>
      <c r="D272" s="25"/>
      <c r="E272" s="26"/>
      <c r="F272" s="26"/>
      <c r="G272" s="26"/>
      <c r="H272" s="27"/>
      <c r="I272" s="27"/>
      <c r="J272" s="27"/>
    </row>
    <row r="273" spans="1:10" s="126" customFormat="1" ht="15" customHeight="1">
      <c r="A273" s="24"/>
      <c r="B273" s="61"/>
      <c r="C273" s="25"/>
      <c r="D273" s="25"/>
      <c r="E273" s="26"/>
      <c r="F273" s="26"/>
      <c r="G273" s="26"/>
      <c r="H273" s="27"/>
      <c r="I273" s="27"/>
      <c r="J273" s="27"/>
    </row>
    <row r="274" spans="1:10" s="126" customFormat="1" ht="15" customHeight="1">
      <c r="A274" s="24"/>
      <c r="B274" s="61"/>
      <c r="C274" s="25"/>
      <c r="D274" s="25"/>
      <c r="E274" s="26"/>
      <c r="F274" s="26"/>
      <c r="G274" s="26"/>
      <c r="H274" s="27"/>
      <c r="I274" s="27"/>
      <c r="J274" s="27"/>
    </row>
    <row r="275" spans="1:10" s="125" customFormat="1" ht="15" customHeight="1">
      <c r="A275" s="24"/>
      <c r="B275" s="61"/>
      <c r="C275" s="25"/>
      <c r="D275" s="25"/>
      <c r="E275" s="26"/>
      <c r="F275" s="26"/>
      <c r="G275" s="26"/>
      <c r="H275" s="27"/>
      <c r="I275" s="27"/>
      <c r="J275" s="27"/>
    </row>
    <row r="276" spans="1:10" s="125" customFormat="1" ht="15" customHeight="1">
      <c r="A276" s="24"/>
      <c r="B276" s="61"/>
      <c r="C276" s="25"/>
      <c r="D276" s="25"/>
      <c r="E276" s="26"/>
      <c r="F276" s="26"/>
      <c r="G276" s="26"/>
      <c r="H276" s="27"/>
      <c r="I276" s="27"/>
      <c r="J276" s="27"/>
    </row>
    <row r="277" spans="1:10" s="124" customFormat="1" ht="15" customHeight="1">
      <c r="A277" s="24"/>
      <c r="B277" s="61"/>
      <c r="C277" s="25"/>
      <c r="D277" s="25"/>
      <c r="E277" s="26"/>
      <c r="F277" s="26"/>
      <c r="G277" s="26"/>
      <c r="H277" s="27"/>
      <c r="I277" s="27"/>
      <c r="J277" s="27"/>
    </row>
    <row r="278" spans="1:10" s="123" customFormat="1" ht="15" customHeight="1">
      <c r="A278" s="24"/>
      <c r="B278" s="61"/>
      <c r="C278" s="25"/>
      <c r="D278" s="25"/>
      <c r="E278" s="26"/>
      <c r="F278" s="26"/>
      <c r="G278" s="26"/>
      <c r="H278" s="27"/>
      <c r="I278" s="27"/>
      <c r="J278" s="27"/>
    </row>
    <row r="279" spans="1:10" s="123" customFormat="1" ht="15" customHeight="1">
      <c r="A279" s="24"/>
      <c r="B279" s="61"/>
      <c r="C279" s="25"/>
      <c r="D279" s="25"/>
      <c r="E279" s="26"/>
      <c r="F279" s="26"/>
      <c r="G279" s="26"/>
      <c r="H279" s="27"/>
      <c r="I279" s="27"/>
      <c r="J279" s="27"/>
    </row>
    <row r="280" spans="1:10" s="122" customFormat="1" ht="15" customHeight="1">
      <c r="A280" s="24"/>
      <c r="B280" s="61"/>
      <c r="C280" s="25"/>
      <c r="D280" s="25"/>
      <c r="E280" s="26"/>
      <c r="F280" s="26"/>
      <c r="G280" s="26"/>
      <c r="H280" s="27"/>
      <c r="I280" s="27"/>
      <c r="J280" s="27"/>
    </row>
    <row r="281" spans="1:10" s="122" customFormat="1" ht="15" customHeight="1">
      <c r="A281" s="24"/>
      <c r="B281" s="61"/>
      <c r="C281" s="25"/>
      <c r="D281" s="25"/>
      <c r="E281" s="26"/>
      <c r="F281" s="26"/>
      <c r="G281" s="26"/>
      <c r="H281" s="27"/>
      <c r="I281" s="27"/>
      <c r="J281" s="27"/>
    </row>
    <row r="282" spans="1:10" s="121" customFormat="1" ht="15" customHeight="1">
      <c r="A282" s="24"/>
      <c r="B282" s="61"/>
      <c r="C282" s="25"/>
      <c r="D282" s="25"/>
      <c r="E282" s="26"/>
      <c r="F282" s="26"/>
      <c r="G282" s="26"/>
      <c r="H282" s="27"/>
      <c r="I282" s="27"/>
      <c r="J282" s="27"/>
    </row>
    <row r="283" spans="1:10" s="120" customFormat="1" ht="15" customHeight="1">
      <c r="A283" s="24"/>
      <c r="B283" s="61"/>
      <c r="C283" s="25"/>
      <c r="D283" s="25"/>
      <c r="E283" s="26"/>
      <c r="F283" s="26"/>
      <c r="G283" s="26"/>
      <c r="H283" s="27"/>
      <c r="I283" s="27"/>
      <c r="J283" s="27"/>
    </row>
    <row r="284" spans="1:10" s="119" customFormat="1" ht="15" customHeight="1">
      <c r="A284" s="24"/>
      <c r="B284" s="61"/>
      <c r="C284" s="25"/>
      <c r="D284" s="25"/>
      <c r="E284" s="26"/>
      <c r="F284" s="26"/>
      <c r="G284" s="26"/>
      <c r="H284" s="27"/>
      <c r="I284" s="27"/>
      <c r="J284" s="27"/>
    </row>
    <row r="285" spans="1:10" s="118" customFormat="1" ht="15" customHeight="1">
      <c r="A285" s="24"/>
      <c r="B285" s="61"/>
      <c r="C285" s="25"/>
      <c r="D285" s="25"/>
      <c r="E285" s="26"/>
      <c r="F285" s="26"/>
      <c r="G285" s="26"/>
      <c r="H285" s="27"/>
      <c r="I285" s="27"/>
      <c r="J285" s="27"/>
    </row>
    <row r="286" spans="1:10" s="117" customFormat="1" ht="15" customHeight="1">
      <c r="A286" s="24"/>
      <c r="B286" s="61"/>
      <c r="C286" s="25"/>
      <c r="D286" s="25"/>
      <c r="E286" s="26"/>
      <c r="F286" s="26"/>
      <c r="G286" s="26"/>
      <c r="H286" s="27"/>
      <c r="I286" s="27"/>
      <c r="J286" s="27"/>
    </row>
    <row r="287" spans="1:10" s="116" customFormat="1" ht="15" customHeight="1">
      <c r="A287" s="24"/>
      <c r="B287" s="61"/>
      <c r="C287" s="25"/>
      <c r="D287" s="25"/>
      <c r="E287" s="26"/>
      <c r="F287" s="26"/>
      <c r="G287" s="26"/>
      <c r="H287" s="27"/>
      <c r="I287" s="27"/>
      <c r="J287" s="27"/>
    </row>
    <row r="288" spans="1:10" s="115" customFormat="1" ht="15" customHeight="1">
      <c r="A288" s="24"/>
      <c r="B288" s="61"/>
      <c r="C288" s="25"/>
      <c r="D288" s="25"/>
      <c r="E288" s="26"/>
      <c r="F288" s="26"/>
      <c r="G288" s="26"/>
      <c r="H288" s="27"/>
      <c r="I288" s="27"/>
      <c r="J288" s="27"/>
    </row>
    <row r="289" spans="1:10" s="114" customFormat="1" ht="15" customHeight="1">
      <c r="A289" s="24"/>
      <c r="B289" s="61"/>
      <c r="C289" s="25"/>
      <c r="D289" s="25"/>
      <c r="E289" s="26"/>
      <c r="F289" s="26"/>
      <c r="G289" s="26"/>
      <c r="H289" s="27"/>
      <c r="I289" s="27"/>
      <c r="J289" s="27"/>
    </row>
    <row r="290" spans="1:10" s="113" customFormat="1" ht="15" customHeight="1">
      <c r="A290" s="24"/>
      <c r="B290" s="61"/>
      <c r="C290" s="25"/>
      <c r="D290" s="25"/>
      <c r="E290" s="26"/>
      <c r="F290" s="26"/>
      <c r="G290" s="26"/>
      <c r="H290" s="27"/>
      <c r="I290" s="27"/>
      <c r="J290" s="27"/>
    </row>
    <row r="291" spans="1:10" s="112" customFormat="1" ht="15" customHeight="1">
      <c r="A291" s="24"/>
      <c r="B291" s="61"/>
      <c r="C291" s="25"/>
      <c r="D291" s="25"/>
      <c r="E291" s="26"/>
      <c r="F291" s="26"/>
      <c r="G291" s="26"/>
      <c r="H291" s="27"/>
      <c r="I291" s="27"/>
      <c r="J291" s="27"/>
    </row>
    <row r="292" spans="1:10" s="111" customFormat="1" ht="15" customHeight="1">
      <c r="A292" s="24"/>
      <c r="B292" s="61"/>
      <c r="C292" s="25"/>
      <c r="D292" s="25"/>
      <c r="E292" s="26"/>
      <c r="F292" s="26"/>
      <c r="G292" s="26"/>
      <c r="H292" s="27"/>
      <c r="I292" s="27"/>
      <c r="J292" s="27"/>
    </row>
    <row r="293" spans="1:10" s="110" customFormat="1" ht="15" customHeight="1">
      <c r="A293" s="24"/>
      <c r="B293" s="61"/>
      <c r="C293" s="25"/>
      <c r="D293" s="25"/>
      <c r="E293" s="26"/>
      <c r="F293" s="26"/>
      <c r="G293" s="26"/>
      <c r="H293" s="27"/>
      <c r="I293" s="27"/>
      <c r="J293" s="27"/>
    </row>
    <row r="294" spans="1:10" s="109" customFormat="1" ht="15" customHeight="1">
      <c r="A294" s="24"/>
      <c r="B294" s="61"/>
      <c r="C294" s="25"/>
      <c r="D294" s="25"/>
      <c r="E294" s="26"/>
      <c r="F294" s="26"/>
      <c r="G294" s="26"/>
      <c r="H294" s="27"/>
      <c r="I294" s="27"/>
      <c r="J294" s="27"/>
    </row>
    <row r="295" spans="1:10" s="109" customFormat="1" ht="15" customHeight="1">
      <c r="A295" s="24"/>
      <c r="B295" s="61"/>
      <c r="C295" s="25"/>
      <c r="D295" s="25"/>
      <c r="E295" s="26"/>
      <c r="F295" s="26"/>
      <c r="G295" s="26"/>
      <c r="H295" s="27"/>
      <c r="I295" s="27"/>
      <c r="J295" s="27"/>
    </row>
    <row r="296" spans="1:10" s="109" customFormat="1" ht="15" customHeight="1">
      <c r="A296" s="24"/>
      <c r="B296" s="61"/>
      <c r="C296" s="25"/>
      <c r="D296" s="25"/>
      <c r="E296" s="26"/>
      <c r="F296" s="26"/>
      <c r="G296" s="26"/>
      <c r="H296" s="27"/>
      <c r="I296" s="27"/>
      <c r="J296" s="27"/>
    </row>
    <row r="297" spans="1:10" s="109" customFormat="1" ht="15" customHeight="1">
      <c r="A297" s="24"/>
      <c r="B297" s="61"/>
      <c r="C297" s="25"/>
      <c r="D297" s="25"/>
      <c r="E297" s="26"/>
      <c r="F297" s="26"/>
      <c r="G297" s="26"/>
      <c r="H297" s="27"/>
      <c r="I297" s="27"/>
      <c r="J297" s="27"/>
    </row>
    <row r="298" spans="1:10" s="108" customFormat="1" ht="15" customHeight="1">
      <c r="A298" s="24"/>
      <c r="B298" s="61"/>
      <c r="C298" s="25"/>
      <c r="D298" s="25"/>
      <c r="E298" s="26"/>
      <c r="F298" s="26"/>
      <c r="G298" s="26"/>
      <c r="H298" s="27"/>
      <c r="I298" s="27"/>
      <c r="J298" s="27"/>
    </row>
    <row r="299" spans="1:10" s="107" customFormat="1" ht="15" customHeight="1">
      <c r="A299" s="24"/>
      <c r="B299" s="61"/>
      <c r="C299" s="25"/>
      <c r="D299" s="25"/>
      <c r="E299" s="26"/>
      <c r="F299" s="26"/>
      <c r="G299" s="26"/>
      <c r="H299" s="27"/>
      <c r="I299" s="27"/>
      <c r="J299" s="27"/>
    </row>
    <row r="300" spans="1:10" s="106" customFormat="1" ht="15" customHeight="1">
      <c r="A300" s="24"/>
      <c r="B300" s="61"/>
      <c r="C300" s="25"/>
      <c r="D300" s="25"/>
      <c r="E300" s="26"/>
      <c r="F300" s="26"/>
      <c r="G300" s="26"/>
      <c r="H300" s="27"/>
      <c r="I300" s="27"/>
      <c r="J300" s="27"/>
    </row>
    <row r="301" spans="1:10" s="105" customFormat="1" ht="15" customHeight="1">
      <c r="A301" s="24"/>
      <c r="B301" s="61"/>
      <c r="C301" s="25"/>
      <c r="D301" s="25"/>
      <c r="E301" s="26"/>
      <c r="F301" s="26"/>
      <c r="G301" s="26"/>
      <c r="H301" s="27"/>
      <c r="I301" s="27"/>
      <c r="J301" s="27"/>
    </row>
    <row r="302" spans="1:10" s="105" customFormat="1" ht="15" customHeight="1">
      <c r="A302" s="24"/>
      <c r="B302" s="61"/>
      <c r="C302" s="25"/>
      <c r="D302" s="25"/>
      <c r="E302" s="26"/>
      <c r="F302" s="26"/>
      <c r="G302" s="26"/>
      <c r="H302" s="27"/>
      <c r="I302" s="27"/>
      <c r="J302" s="27"/>
    </row>
    <row r="303" spans="1:10" s="104" customFormat="1" ht="15" customHeight="1">
      <c r="A303" s="24"/>
      <c r="B303" s="61"/>
      <c r="C303" s="25"/>
      <c r="D303" s="25"/>
      <c r="E303" s="26"/>
      <c r="F303" s="26"/>
      <c r="G303" s="26"/>
      <c r="H303" s="27"/>
      <c r="I303" s="27"/>
      <c r="J303" s="27"/>
    </row>
    <row r="304" spans="1:10" s="103" customFormat="1" ht="15" customHeight="1">
      <c r="A304" s="24"/>
      <c r="B304" s="61"/>
      <c r="C304" s="25"/>
      <c r="D304" s="25"/>
      <c r="E304" s="26"/>
      <c r="F304" s="26"/>
      <c r="G304" s="26"/>
      <c r="H304" s="27"/>
      <c r="I304" s="27"/>
      <c r="J304" s="27"/>
    </row>
    <row r="305" spans="1:10" s="102" customFormat="1" ht="15" customHeight="1">
      <c r="A305" s="24"/>
      <c r="B305" s="61"/>
      <c r="C305" s="25"/>
      <c r="D305" s="25"/>
      <c r="E305" s="26"/>
      <c r="F305" s="26"/>
      <c r="G305" s="26"/>
      <c r="H305" s="27"/>
      <c r="I305" s="27"/>
      <c r="J305" s="27"/>
    </row>
    <row r="306" spans="1:10" s="102" customFormat="1" ht="15" customHeight="1">
      <c r="A306" s="24"/>
      <c r="B306" s="61"/>
      <c r="C306" s="25"/>
      <c r="D306" s="25"/>
      <c r="E306" s="26"/>
      <c r="F306" s="26"/>
      <c r="G306" s="26"/>
      <c r="H306" s="27"/>
      <c r="I306" s="27"/>
      <c r="J306" s="27"/>
    </row>
    <row r="307" spans="1:10" s="101" customFormat="1" ht="15" customHeight="1">
      <c r="A307" s="24"/>
      <c r="B307" s="61"/>
      <c r="C307" s="25"/>
      <c r="D307" s="25"/>
      <c r="E307" s="26"/>
      <c r="F307" s="26"/>
      <c r="G307" s="26"/>
      <c r="H307" s="27"/>
      <c r="I307" s="27"/>
      <c r="J307" s="27"/>
    </row>
    <row r="308" spans="1:10" s="101" customFormat="1" ht="15" customHeight="1">
      <c r="A308" s="24"/>
      <c r="B308" s="61"/>
      <c r="C308" s="25"/>
      <c r="D308" s="25"/>
      <c r="E308" s="26"/>
      <c r="F308" s="26"/>
      <c r="G308" s="26"/>
      <c r="H308" s="27"/>
      <c r="I308" s="27"/>
      <c r="J308" s="27"/>
    </row>
    <row r="309" spans="1:10" s="101" customFormat="1" ht="15" customHeight="1">
      <c r="A309" s="24"/>
      <c r="B309" s="61"/>
      <c r="C309" s="25"/>
      <c r="D309" s="25"/>
      <c r="E309" s="26"/>
      <c r="F309" s="26"/>
      <c r="G309" s="26"/>
      <c r="H309" s="27"/>
      <c r="I309" s="27"/>
      <c r="J309" s="27"/>
    </row>
    <row r="310" spans="1:10" s="101" customFormat="1" ht="15" customHeight="1">
      <c r="A310" s="24"/>
      <c r="B310" s="61"/>
      <c r="C310" s="25"/>
      <c r="D310" s="25"/>
      <c r="E310" s="26"/>
      <c r="F310" s="26"/>
      <c r="G310" s="26"/>
      <c r="H310" s="27"/>
      <c r="I310" s="27"/>
      <c r="J310" s="27"/>
    </row>
    <row r="311" spans="1:10" s="101" customFormat="1" ht="15" customHeight="1">
      <c r="A311" s="24"/>
      <c r="B311" s="61"/>
      <c r="C311" s="25"/>
      <c r="D311" s="25"/>
      <c r="E311" s="26"/>
      <c r="F311" s="26"/>
      <c r="G311" s="26"/>
      <c r="H311" s="27"/>
      <c r="I311" s="27"/>
      <c r="J311" s="27"/>
    </row>
    <row r="312" spans="1:10" s="101" customFormat="1" ht="15" customHeight="1">
      <c r="A312" s="24"/>
      <c r="B312" s="61"/>
      <c r="C312" s="25"/>
      <c r="D312" s="25"/>
      <c r="E312" s="26"/>
      <c r="F312" s="26"/>
      <c r="G312" s="26"/>
      <c r="H312" s="27"/>
      <c r="I312" s="27"/>
      <c r="J312" s="27"/>
    </row>
    <row r="313" spans="1:10" s="100" customFormat="1" ht="15" customHeight="1">
      <c r="A313" s="24"/>
      <c r="B313" s="61"/>
      <c r="C313" s="25"/>
      <c r="D313" s="25"/>
      <c r="E313" s="26"/>
      <c r="F313" s="26"/>
      <c r="G313" s="26"/>
      <c r="H313" s="27"/>
      <c r="I313" s="27"/>
      <c r="J313" s="27"/>
    </row>
    <row r="314" spans="1:10" s="100" customFormat="1" ht="15" customHeight="1">
      <c r="A314" s="24"/>
      <c r="B314" s="61"/>
      <c r="C314" s="25"/>
      <c r="D314" s="25"/>
      <c r="E314" s="26"/>
      <c r="F314" s="26"/>
      <c r="G314" s="26"/>
      <c r="H314" s="27"/>
      <c r="I314" s="27"/>
      <c r="J314" s="27"/>
    </row>
    <row r="315" spans="1:10" s="99" customFormat="1" ht="15" customHeight="1">
      <c r="A315" s="24"/>
      <c r="B315" s="61"/>
      <c r="C315" s="25"/>
      <c r="D315" s="25"/>
      <c r="E315" s="26"/>
      <c r="F315" s="26"/>
      <c r="G315" s="26"/>
      <c r="H315" s="27"/>
      <c r="I315" s="27"/>
      <c r="J315" s="27"/>
    </row>
    <row r="316" spans="1:10" s="98" customFormat="1" ht="15" customHeight="1">
      <c r="A316" s="24"/>
      <c r="B316" s="61"/>
      <c r="C316" s="25"/>
      <c r="D316" s="25"/>
      <c r="E316" s="26"/>
      <c r="F316" s="26"/>
      <c r="G316" s="26"/>
      <c r="H316" s="27"/>
      <c r="I316" s="27"/>
      <c r="J316" s="27"/>
    </row>
    <row r="317" spans="1:10" s="97" customFormat="1" ht="15" customHeight="1">
      <c r="A317" s="24"/>
      <c r="B317" s="61"/>
      <c r="C317" s="25"/>
      <c r="D317" s="25"/>
      <c r="E317" s="26"/>
      <c r="F317" s="26"/>
      <c r="G317" s="26"/>
      <c r="H317" s="27"/>
      <c r="I317" s="27"/>
      <c r="J317" s="27"/>
    </row>
    <row r="318" spans="1:10" s="96" customFormat="1" ht="15" customHeight="1">
      <c r="A318" s="24"/>
      <c r="B318" s="61"/>
      <c r="C318" s="25"/>
      <c r="D318" s="25"/>
      <c r="E318" s="26"/>
      <c r="F318" s="26"/>
      <c r="G318" s="26"/>
      <c r="H318" s="27"/>
      <c r="I318" s="27"/>
      <c r="J318" s="27"/>
    </row>
    <row r="319" spans="1:10" s="96" customFormat="1" ht="15" customHeight="1">
      <c r="A319" s="24"/>
      <c r="B319" s="61"/>
      <c r="C319" s="25"/>
      <c r="D319" s="25"/>
      <c r="E319" s="26"/>
      <c r="F319" s="26"/>
      <c r="G319" s="26"/>
      <c r="H319" s="27"/>
      <c r="I319" s="27"/>
      <c r="J319" s="27"/>
    </row>
    <row r="320" spans="1:10" s="95" customFormat="1" ht="15" customHeight="1">
      <c r="A320" s="24"/>
      <c r="B320" s="61"/>
      <c r="C320" s="25"/>
      <c r="D320" s="25"/>
      <c r="E320" s="26"/>
      <c r="F320" s="26"/>
      <c r="G320" s="26"/>
      <c r="H320" s="27"/>
      <c r="I320" s="27"/>
      <c r="J320" s="27"/>
    </row>
    <row r="321" spans="1:10" s="94" customFormat="1" ht="15" customHeight="1">
      <c r="A321" s="24"/>
      <c r="B321" s="61"/>
      <c r="C321" s="25"/>
      <c r="D321" s="25"/>
      <c r="E321" s="26"/>
      <c r="F321" s="26"/>
      <c r="G321" s="26"/>
      <c r="H321" s="27"/>
      <c r="I321" s="27"/>
      <c r="J321" s="27"/>
    </row>
    <row r="322" spans="1:10" s="93" customFormat="1" ht="15" customHeight="1">
      <c r="A322" s="24"/>
      <c r="B322" s="61"/>
      <c r="C322" s="25"/>
      <c r="D322" s="25"/>
      <c r="E322" s="26"/>
      <c r="F322" s="26"/>
      <c r="G322" s="26"/>
      <c r="H322" s="27"/>
      <c r="I322" s="27"/>
      <c r="J322" s="27"/>
    </row>
    <row r="323" spans="1:10" s="93" customFormat="1" ht="15" customHeight="1">
      <c r="A323" s="24"/>
      <c r="B323" s="61"/>
      <c r="C323" s="25"/>
      <c r="D323" s="25"/>
      <c r="E323" s="26"/>
      <c r="F323" s="26"/>
      <c r="G323" s="26"/>
      <c r="H323" s="27"/>
      <c r="I323" s="27"/>
      <c r="J323" s="27"/>
    </row>
    <row r="324" spans="1:10" s="93" customFormat="1" ht="15" customHeight="1">
      <c r="A324" s="24"/>
      <c r="B324" s="61"/>
      <c r="C324" s="25"/>
      <c r="D324" s="25"/>
      <c r="E324" s="26"/>
      <c r="F324" s="26"/>
      <c r="G324" s="26"/>
      <c r="H324" s="27"/>
      <c r="I324" s="27"/>
      <c r="J324" s="27"/>
    </row>
    <row r="325" spans="1:10" s="92" customFormat="1" ht="15" customHeight="1">
      <c r="A325" s="24"/>
      <c r="B325" s="61"/>
      <c r="C325" s="25"/>
      <c r="D325" s="25"/>
      <c r="E325" s="26"/>
      <c r="F325" s="26"/>
      <c r="G325" s="26"/>
      <c r="H325" s="27"/>
      <c r="I325" s="27"/>
      <c r="J325" s="27"/>
    </row>
    <row r="326" spans="1:10" s="91" customFormat="1" ht="15" customHeight="1">
      <c r="A326" s="24"/>
      <c r="B326" s="61"/>
      <c r="C326" s="25"/>
      <c r="D326" s="25"/>
      <c r="E326" s="26"/>
      <c r="F326" s="26"/>
      <c r="G326" s="26"/>
      <c r="H326" s="27"/>
      <c r="I326" s="27"/>
      <c r="J326" s="27"/>
    </row>
    <row r="327" spans="1:10" s="90" customFormat="1" ht="15" customHeight="1">
      <c r="A327" s="24"/>
      <c r="B327" s="61"/>
      <c r="C327" s="25"/>
      <c r="D327" s="25"/>
      <c r="E327" s="26"/>
      <c r="F327" s="26"/>
      <c r="G327" s="26"/>
      <c r="H327" s="27"/>
      <c r="I327" s="27"/>
      <c r="J327" s="27"/>
    </row>
    <row r="328" spans="1:10" s="90" customFormat="1" ht="15" customHeight="1">
      <c r="A328" s="24"/>
      <c r="B328" s="61"/>
      <c r="C328" s="25"/>
      <c r="D328" s="25"/>
      <c r="E328" s="26"/>
      <c r="F328" s="26"/>
      <c r="G328" s="26"/>
      <c r="H328" s="27"/>
      <c r="I328" s="27"/>
      <c r="J328" s="27"/>
    </row>
    <row r="329" spans="1:10" s="90" customFormat="1" ht="15" customHeight="1">
      <c r="A329" s="24"/>
      <c r="B329" s="61"/>
      <c r="C329" s="25"/>
      <c r="D329" s="25"/>
      <c r="E329" s="26"/>
      <c r="F329" s="26"/>
      <c r="G329" s="26"/>
      <c r="H329" s="27"/>
      <c r="I329" s="27"/>
      <c r="J329" s="27"/>
    </row>
    <row r="330" spans="1:10" s="90" customFormat="1" ht="15" customHeight="1">
      <c r="A330" s="24"/>
      <c r="B330" s="61"/>
      <c r="C330" s="25"/>
      <c r="D330" s="25"/>
      <c r="E330" s="26"/>
      <c r="F330" s="26"/>
      <c r="G330" s="26"/>
      <c r="H330" s="27"/>
      <c r="I330" s="27"/>
      <c r="J330" s="27"/>
    </row>
    <row r="331" spans="1:10" s="90" customFormat="1" ht="15" customHeight="1">
      <c r="A331" s="24"/>
      <c r="B331" s="61"/>
      <c r="C331" s="25"/>
      <c r="D331" s="25"/>
      <c r="E331" s="26"/>
      <c r="F331" s="26"/>
      <c r="G331" s="26"/>
      <c r="H331" s="27"/>
      <c r="I331" s="27"/>
      <c r="J331" s="27"/>
    </row>
    <row r="332" spans="1:10" s="89" customFormat="1" ht="15" customHeight="1">
      <c r="A332" s="24"/>
      <c r="B332" s="61"/>
      <c r="C332" s="25"/>
      <c r="D332" s="25"/>
      <c r="E332" s="26"/>
      <c r="F332" s="26"/>
      <c r="G332" s="26"/>
      <c r="H332" s="27"/>
      <c r="I332" s="27"/>
      <c r="J332" s="27"/>
    </row>
    <row r="333" spans="1:10" s="89" customFormat="1" ht="15" customHeight="1">
      <c r="A333" s="24"/>
      <c r="B333" s="61"/>
      <c r="C333" s="25"/>
      <c r="D333" s="25"/>
      <c r="E333" s="26"/>
      <c r="F333" s="26"/>
      <c r="G333" s="26"/>
      <c r="H333" s="27"/>
      <c r="I333" s="27"/>
      <c r="J333" s="27"/>
    </row>
    <row r="334" spans="1:10" s="88" customFormat="1" ht="15" customHeight="1">
      <c r="A334" s="24"/>
      <c r="B334" s="61"/>
      <c r="C334" s="25"/>
      <c r="D334" s="25"/>
      <c r="E334" s="26"/>
      <c r="F334" s="26"/>
      <c r="G334" s="26"/>
      <c r="H334" s="27"/>
      <c r="I334" s="27"/>
      <c r="J334" s="27"/>
    </row>
    <row r="335" spans="1:10" s="87" customFormat="1" ht="15" customHeight="1">
      <c r="A335" s="24"/>
      <c r="B335" s="61"/>
      <c r="C335" s="25"/>
      <c r="D335" s="25"/>
      <c r="E335" s="26"/>
      <c r="F335" s="26"/>
      <c r="G335" s="26"/>
      <c r="H335" s="27"/>
      <c r="I335" s="27"/>
      <c r="J335" s="27"/>
    </row>
    <row r="336" spans="1:10" s="87" customFormat="1" ht="15" customHeight="1">
      <c r="A336" s="24"/>
      <c r="B336" s="61"/>
      <c r="C336" s="25"/>
      <c r="D336" s="25"/>
      <c r="E336" s="26"/>
      <c r="F336" s="26"/>
      <c r="G336" s="26"/>
      <c r="H336" s="27"/>
      <c r="I336" s="27"/>
      <c r="J336" s="27"/>
    </row>
    <row r="337" spans="1:10" s="86" customFormat="1" ht="15" customHeight="1">
      <c r="A337" s="24"/>
      <c r="B337" s="61"/>
      <c r="C337" s="25"/>
      <c r="D337" s="25"/>
      <c r="E337" s="26"/>
      <c r="F337" s="26"/>
      <c r="G337" s="26"/>
      <c r="H337" s="27"/>
      <c r="I337" s="27"/>
      <c r="J337" s="27"/>
    </row>
    <row r="338" spans="1:10" s="85" customFormat="1" ht="15" customHeight="1">
      <c r="A338" s="24"/>
      <c r="B338" s="61"/>
      <c r="C338" s="25"/>
      <c r="D338" s="25"/>
      <c r="E338" s="26"/>
      <c r="F338" s="26"/>
      <c r="G338" s="26"/>
      <c r="H338" s="27"/>
      <c r="I338" s="27"/>
      <c r="J338" s="27"/>
    </row>
    <row r="339" spans="1:10" s="84" customFormat="1" ht="15" customHeight="1">
      <c r="A339" s="24"/>
      <c r="B339" s="61"/>
      <c r="C339" s="25"/>
      <c r="D339" s="25"/>
      <c r="E339" s="26"/>
      <c r="F339" s="26"/>
      <c r="G339" s="26"/>
      <c r="H339" s="27"/>
      <c r="I339" s="27"/>
      <c r="J339" s="27"/>
    </row>
    <row r="340" spans="1:10" s="83" customFormat="1" ht="15" customHeight="1">
      <c r="A340" s="24"/>
      <c r="B340" s="61"/>
      <c r="C340" s="25"/>
      <c r="D340" s="25"/>
      <c r="E340" s="26"/>
      <c r="F340" s="26"/>
      <c r="G340" s="26"/>
      <c r="H340" s="27"/>
      <c r="I340" s="27"/>
      <c r="J340" s="27"/>
    </row>
    <row r="341" spans="1:10" s="82" customFormat="1" ht="15" customHeight="1">
      <c r="A341" s="24"/>
      <c r="B341" s="61"/>
      <c r="C341" s="25"/>
      <c r="D341" s="25"/>
      <c r="E341" s="26"/>
      <c r="F341" s="26"/>
      <c r="G341" s="26"/>
      <c r="H341" s="27"/>
      <c r="I341" s="27"/>
      <c r="J341" s="27"/>
    </row>
    <row r="342" spans="1:10" s="81" customFormat="1" ht="15" customHeight="1">
      <c r="A342" s="24"/>
      <c r="B342" s="61"/>
      <c r="C342" s="25"/>
      <c r="D342" s="25"/>
      <c r="E342" s="26"/>
      <c r="F342" s="26"/>
      <c r="G342" s="26"/>
      <c r="H342" s="27"/>
      <c r="I342" s="27"/>
      <c r="J342" s="27"/>
    </row>
    <row r="343" spans="1:10" s="81" customFormat="1" ht="15" customHeight="1">
      <c r="A343" s="24"/>
      <c r="B343" s="61"/>
      <c r="C343" s="25"/>
      <c r="D343" s="25"/>
      <c r="E343" s="26"/>
      <c r="F343" s="26"/>
      <c r="G343" s="26"/>
      <c r="H343" s="27"/>
      <c r="I343" s="27"/>
      <c r="J343" s="27"/>
    </row>
    <row r="344" spans="1:10" s="80" customFormat="1" ht="15" customHeight="1">
      <c r="A344" s="24"/>
      <c r="B344" s="61"/>
      <c r="C344" s="25"/>
      <c r="D344" s="25"/>
      <c r="E344" s="26"/>
      <c r="F344" s="26"/>
      <c r="G344" s="26"/>
      <c r="H344" s="27"/>
      <c r="I344" s="27"/>
      <c r="J344" s="27"/>
    </row>
    <row r="345" spans="1:10" s="80" customFormat="1" ht="15" customHeight="1">
      <c r="A345" s="24"/>
      <c r="B345" s="61"/>
      <c r="C345" s="25"/>
      <c r="D345" s="25"/>
      <c r="E345" s="26"/>
      <c r="F345" s="26"/>
      <c r="G345" s="26"/>
      <c r="H345" s="27"/>
      <c r="I345" s="27"/>
      <c r="J345" s="27"/>
    </row>
    <row r="346" spans="1:10" s="79" customFormat="1" ht="15" customHeight="1">
      <c r="A346" s="24"/>
      <c r="B346" s="61"/>
      <c r="C346" s="25"/>
      <c r="D346" s="25"/>
      <c r="E346" s="26"/>
      <c r="F346" s="26"/>
      <c r="G346" s="26"/>
      <c r="H346" s="27"/>
      <c r="I346" s="27"/>
      <c r="J346" s="27"/>
    </row>
    <row r="347" spans="1:10" s="78" customFormat="1" ht="15" customHeight="1">
      <c r="A347" s="24"/>
      <c r="B347" s="61"/>
      <c r="C347" s="25"/>
      <c r="D347" s="25"/>
      <c r="E347" s="26"/>
      <c r="F347" s="26"/>
      <c r="G347" s="26"/>
      <c r="H347" s="27"/>
      <c r="I347" s="27"/>
      <c r="J347" s="27"/>
    </row>
    <row r="348" spans="1:10" s="77" customFormat="1" ht="15" customHeight="1">
      <c r="A348" s="24"/>
      <c r="B348" s="61"/>
      <c r="C348" s="25"/>
      <c r="D348" s="25"/>
      <c r="E348" s="26"/>
      <c r="F348" s="26"/>
      <c r="G348" s="26"/>
      <c r="H348" s="27"/>
      <c r="I348" s="27"/>
      <c r="J348" s="27"/>
    </row>
    <row r="349" spans="1:10" s="78" customFormat="1" ht="15" customHeight="1">
      <c r="A349" s="24"/>
      <c r="B349" s="61"/>
      <c r="C349" s="25"/>
      <c r="D349" s="25"/>
      <c r="E349" s="26"/>
      <c r="F349" s="26"/>
      <c r="G349" s="26"/>
      <c r="H349" s="27"/>
      <c r="I349" s="27"/>
      <c r="J349" s="27"/>
    </row>
    <row r="350" spans="1:10" s="77" customFormat="1" ht="15" customHeight="1">
      <c r="A350" s="24"/>
      <c r="B350" s="61"/>
      <c r="C350" s="25"/>
      <c r="D350" s="25"/>
      <c r="E350" s="26"/>
      <c r="F350" s="26"/>
      <c r="G350" s="26"/>
      <c r="H350" s="27"/>
      <c r="I350" s="27"/>
      <c r="J350" s="27"/>
    </row>
    <row r="351" spans="1:10" s="76" customFormat="1" ht="15" customHeight="1">
      <c r="A351" s="24"/>
      <c r="B351" s="61"/>
      <c r="C351" s="25"/>
      <c r="D351" s="25"/>
      <c r="E351" s="26"/>
      <c r="F351" s="26"/>
      <c r="G351" s="26"/>
      <c r="H351" s="27"/>
      <c r="I351" s="27"/>
      <c r="J351" s="27"/>
    </row>
    <row r="352" spans="1:10" s="75" customFormat="1" ht="15" customHeight="1">
      <c r="A352" s="24"/>
      <c r="B352" s="61"/>
      <c r="C352" s="25"/>
      <c r="D352" s="25"/>
      <c r="E352" s="26"/>
      <c r="F352" s="26"/>
      <c r="G352" s="26"/>
      <c r="H352" s="27"/>
      <c r="I352" s="27"/>
      <c r="J352" s="27"/>
    </row>
    <row r="353" spans="1:10" s="75" customFormat="1" ht="15" customHeight="1">
      <c r="A353" s="24"/>
      <c r="B353" s="61"/>
      <c r="C353" s="25"/>
      <c r="D353" s="25"/>
      <c r="E353" s="26"/>
      <c r="F353" s="26"/>
      <c r="G353" s="26"/>
      <c r="H353" s="27"/>
      <c r="I353" s="27"/>
      <c r="J353" s="27"/>
    </row>
    <row r="354" spans="1:10" s="74" customFormat="1" ht="15" customHeight="1">
      <c r="A354" s="24"/>
      <c r="B354" s="61"/>
      <c r="C354" s="25"/>
      <c r="D354" s="25"/>
      <c r="E354" s="26"/>
      <c r="F354" s="26"/>
      <c r="G354" s="26"/>
      <c r="H354" s="27"/>
      <c r="I354" s="27"/>
      <c r="J354" s="27"/>
    </row>
    <row r="355" spans="1:10" s="73" customFormat="1" ht="15" customHeight="1">
      <c r="A355" s="24"/>
      <c r="B355" s="61"/>
      <c r="C355" s="25"/>
      <c r="D355" s="25"/>
      <c r="E355" s="26"/>
      <c r="F355" s="26"/>
      <c r="G355" s="26"/>
      <c r="H355" s="27"/>
      <c r="I355" s="27"/>
      <c r="J355" s="27"/>
    </row>
    <row r="356" spans="1:10" s="72" customFormat="1" ht="15" customHeight="1">
      <c r="A356" s="24"/>
      <c r="B356" s="61"/>
      <c r="C356" s="25"/>
      <c r="D356" s="25"/>
      <c r="E356" s="26"/>
      <c r="F356" s="26"/>
      <c r="G356" s="26"/>
      <c r="H356" s="27"/>
      <c r="I356" s="27"/>
      <c r="J356" s="27"/>
    </row>
    <row r="357" spans="1:10" s="71" customFormat="1" ht="15" customHeight="1">
      <c r="A357" s="24"/>
      <c r="B357" s="61"/>
      <c r="C357" s="25"/>
      <c r="D357" s="25"/>
      <c r="E357" s="26"/>
      <c r="F357" s="26"/>
      <c r="G357" s="26"/>
      <c r="H357" s="27"/>
      <c r="I357" s="27"/>
      <c r="J357" s="27"/>
    </row>
    <row r="358" spans="1:10" s="70" customFormat="1" ht="15" customHeight="1">
      <c r="A358" s="24"/>
      <c r="B358" s="61"/>
      <c r="C358" s="25"/>
      <c r="D358" s="25"/>
      <c r="E358" s="26"/>
      <c r="F358" s="26"/>
      <c r="G358" s="26"/>
      <c r="H358" s="27"/>
      <c r="I358" s="27"/>
      <c r="J358" s="27"/>
    </row>
    <row r="359" spans="1:10" s="69" customFormat="1" ht="15" customHeight="1">
      <c r="A359" s="24"/>
      <c r="B359" s="61"/>
      <c r="C359" s="25"/>
      <c r="D359" s="25"/>
      <c r="E359" s="26"/>
      <c r="F359" s="26"/>
      <c r="G359" s="26"/>
      <c r="H359" s="27"/>
      <c r="I359" s="27"/>
      <c r="J359" s="27"/>
    </row>
    <row r="360" spans="1:10" s="69" customFormat="1" ht="15" customHeight="1">
      <c r="A360" s="24"/>
      <c r="B360" s="61"/>
      <c r="C360" s="25"/>
      <c r="D360" s="25"/>
      <c r="E360" s="26"/>
      <c r="F360" s="26"/>
      <c r="G360" s="26"/>
      <c r="H360" s="27"/>
      <c r="I360" s="27"/>
      <c r="J360" s="27"/>
    </row>
    <row r="361" spans="1:10" s="68" customFormat="1" ht="15" customHeight="1">
      <c r="A361" s="24"/>
      <c r="B361" s="61"/>
      <c r="C361" s="25"/>
      <c r="D361" s="25"/>
      <c r="E361" s="26"/>
      <c r="F361" s="26"/>
      <c r="G361" s="26"/>
      <c r="H361" s="27"/>
      <c r="I361" s="27"/>
      <c r="J361" s="27"/>
    </row>
    <row r="362" spans="1:10" s="67" customFormat="1" ht="15" customHeight="1">
      <c r="A362" s="24"/>
      <c r="B362" s="61"/>
      <c r="C362" s="25"/>
      <c r="D362" s="25"/>
      <c r="E362" s="26"/>
      <c r="F362" s="26"/>
      <c r="G362" s="26"/>
      <c r="H362" s="27"/>
      <c r="I362" s="27"/>
      <c r="J362" s="27"/>
    </row>
    <row r="363" spans="1:10" s="67" customFormat="1" ht="15" customHeight="1">
      <c r="A363" s="24"/>
      <c r="B363" s="61"/>
      <c r="C363" s="25"/>
      <c r="D363" s="25"/>
      <c r="E363" s="26"/>
      <c r="F363" s="26"/>
      <c r="G363" s="26"/>
      <c r="H363" s="27"/>
      <c r="I363" s="27"/>
      <c r="J363" s="27"/>
    </row>
    <row r="364" spans="1:10" s="66" customFormat="1" ht="15" customHeight="1">
      <c r="A364" s="24"/>
      <c r="B364" s="61"/>
      <c r="C364" s="25"/>
      <c r="D364" s="25"/>
      <c r="E364" s="26"/>
      <c r="F364" s="26"/>
      <c r="G364" s="26"/>
      <c r="H364" s="27"/>
      <c r="I364" s="27"/>
      <c r="J364" s="27"/>
    </row>
    <row r="365" spans="1:10" s="65" customFormat="1" ht="15" customHeight="1">
      <c r="A365" s="24"/>
      <c r="B365" s="61"/>
      <c r="C365" s="25"/>
      <c r="D365" s="25"/>
      <c r="E365" s="26"/>
      <c r="F365" s="26"/>
      <c r="G365" s="26"/>
      <c r="H365" s="27"/>
      <c r="I365" s="27"/>
      <c r="J365" s="27"/>
    </row>
    <row r="366" spans="1:10" s="64" customFormat="1" ht="15" customHeight="1">
      <c r="A366" s="24"/>
      <c r="B366" s="61"/>
      <c r="C366" s="25"/>
      <c r="D366" s="25"/>
      <c r="E366" s="26"/>
      <c r="F366" s="26"/>
      <c r="G366" s="26"/>
      <c r="H366" s="27"/>
      <c r="I366" s="27"/>
      <c r="J366" s="27"/>
    </row>
    <row r="367" spans="1:10" s="64" customFormat="1" ht="15" customHeight="1">
      <c r="A367" s="24"/>
      <c r="B367" s="61"/>
      <c r="C367" s="25"/>
      <c r="D367" s="25"/>
      <c r="E367" s="26"/>
      <c r="F367" s="26"/>
      <c r="G367" s="26"/>
      <c r="H367" s="27"/>
      <c r="I367" s="27"/>
      <c r="J367" s="27"/>
    </row>
    <row r="368" spans="1:10" s="63" customFormat="1" ht="15" customHeight="1">
      <c r="A368" s="24"/>
      <c r="B368" s="61"/>
      <c r="C368" s="25"/>
      <c r="D368" s="25"/>
      <c r="E368" s="26"/>
      <c r="F368" s="26"/>
      <c r="G368" s="26"/>
      <c r="H368" s="27"/>
      <c r="I368" s="27"/>
      <c r="J368" s="27"/>
    </row>
    <row r="369" spans="1:12" s="60" customFormat="1" ht="15" customHeight="1">
      <c r="A369" s="24"/>
      <c r="B369" s="61"/>
      <c r="C369" s="25"/>
      <c r="D369" s="25"/>
      <c r="E369" s="26"/>
      <c r="F369" s="26"/>
      <c r="G369" s="26"/>
      <c r="H369" s="27"/>
      <c r="I369" s="27"/>
      <c r="J369" s="27"/>
    </row>
    <row r="370" spans="1:12" s="59" customFormat="1" ht="15" customHeight="1">
      <c r="A370" s="24"/>
      <c r="B370" s="61"/>
      <c r="C370" s="25"/>
      <c r="D370" s="25"/>
      <c r="E370" s="26"/>
      <c r="F370" s="26"/>
      <c r="G370" s="26"/>
      <c r="H370" s="27"/>
      <c r="I370" s="27"/>
      <c r="J370" s="27"/>
      <c r="K370" s="61"/>
      <c r="L370" s="62"/>
    </row>
    <row r="371" spans="1:12" s="58" customFormat="1" ht="15" customHeight="1">
      <c r="A371" s="24"/>
      <c r="B371" s="61"/>
      <c r="C371" s="25"/>
      <c r="D371" s="25"/>
      <c r="E371" s="26"/>
      <c r="F371" s="26"/>
      <c r="G371" s="26"/>
      <c r="H371" s="27"/>
      <c r="I371" s="27"/>
      <c r="J371" s="27"/>
      <c r="K371" s="61"/>
      <c r="L371" s="62"/>
    </row>
    <row r="372" spans="1:12" s="57" customFormat="1" ht="15" customHeight="1">
      <c r="A372" s="24"/>
      <c r="B372" s="25"/>
      <c r="C372" s="25"/>
      <c r="D372" s="25"/>
      <c r="E372" s="26"/>
      <c r="F372" s="26"/>
      <c r="G372" s="26"/>
      <c r="H372" s="27"/>
      <c r="I372" s="27"/>
      <c r="J372" s="27"/>
      <c r="K372" s="59"/>
      <c r="L372" s="59"/>
    </row>
    <row r="373" spans="1:12" s="57" customFormat="1" ht="15" customHeight="1">
      <c r="A373" s="24"/>
      <c r="B373" s="25"/>
      <c r="C373" s="25"/>
      <c r="D373" s="25"/>
      <c r="E373" s="26"/>
      <c r="F373" s="26"/>
      <c r="G373" s="26"/>
      <c r="H373" s="27"/>
      <c r="I373" s="27"/>
      <c r="J373" s="27"/>
      <c r="K373" s="58"/>
      <c r="L373" s="58"/>
    </row>
    <row r="374" spans="1:12" s="50" customFormat="1" ht="15" customHeight="1">
      <c r="A374" s="24"/>
      <c r="B374" s="25"/>
      <c r="C374" s="25"/>
      <c r="D374" s="25"/>
      <c r="E374" s="26"/>
      <c r="F374" s="26"/>
      <c r="G374" s="26"/>
      <c r="H374" s="27"/>
      <c r="I374" s="27"/>
      <c r="J374" s="27"/>
    </row>
    <row r="375" spans="1:12" s="49" customFormat="1" ht="15" customHeight="1">
      <c r="A375" s="24"/>
      <c r="B375" s="25"/>
      <c r="C375" s="25"/>
      <c r="D375" s="25"/>
      <c r="E375" s="26"/>
      <c r="F375" s="26"/>
      <c r="G375" s="26"/>
      <c r="H375" s="27"/>
      <c r="I375" s="27"/>
      <c r="J375" s="27"/>
      <c r="K375" s="50"/>
      <c r="L375" s="50"/>
    </row>
    <row r="376" spans="1:12" s="49" customFormat="1" ht="15" customHeight="1">
      <c r="A376" s="24"/>
      <c r="B376" s="25"/>
      <c r="C376" s="25"/>
      <c r="D376" s="25"/>
      <c r="E376" s="26"/>
      <c r="F376" s="26"/>
      <c r="G376" s="26"/>
      <c r="H376" s="27"/>
      <c r="I376" s="27"/>
      <c r="J376" s="27"/>
      <c r="K376" s="50"/>
      <c r="L376" s="50"/>
    </row>
    <row r="377" spans="1:12" s="49" customFormat="1" ht="15" customHeight="1">
      <c r="A377" s="24"/>
      <c r="B377" s="25"/>
      <c r="C377" s="25"/>
      <c r="D377" s="25"/>
      <c r="E377" s="26"/>
      <c r="F377" s="26"/>
      <c r="G377" s="26"/>
      <c r="H377" s="27"/>
      <c r="I377" s="27"/>
      <c r="J377" s="27"/>
    </row>
    <row r="378" spans="1:12" s="49" customFormat="1" ht="15" customHeight="1">
      <c r="A378" s="24"/>
      <c r="B378" s="25"/>
      <c r="C378" s="25"/>
      <c r="D378" s="25"/>
      <c r="E378" s="26"/>
      <c r="F378" s="26"/>
      <c r="G378" s="26"/>
      <c r="H378" s="27"/>
      <c r="I378" s="27"/>
      <c r="J378" s="27"/>
    </row>
    <row r="379" spans="1:12" s="48" customFormat="1" ht="15" customHeight="1">
      <c r="A379" s="24"/>
      <c r="B379" s="25"/>
      <c r="C379" s="25"/>
      <c r="D379" s="25"/>
      <c r="E379" s="26"/>
      <c r="F379" s="26"/>
      <c r="G379" s="26"/>
      <c r="H379" s="27"/>
      <c r="I379" s="27"/>
      <c r="J379" s="27"/>
      <c r="K379" s="49"/>
      <c r="L379" s="49"/>
    </row>
    <row r="380" spans="1:12" s="48" customFormat="1" ht="15" customHeight="1">
      <c r="A380" s="24"/>
      <c r="B380" s="25"/>
      <c r="C380" s="25"/>
      <c r="D380" s="25"/>
      <c r="E380" s="26"/>
      <c r="F380" s="26"/>
      <c r="G380" s="26"/>
      <c r="H380" s="27"/>
      <c r="I380" s="27"/>
      <c r="J380" s="27"/>
      <c r="K380" s="49"/>
      <c r="L380" s="49"/>
    </row>
    <row r="381" spans="1:12" s="48" customFormat="1" ht="15" customHeight="1">
      <c r="A381" s="24"/>
      <c r="B381" s="25"/>
      <c r="C381" s="25"/>
      <c r="D381" s="25"/>
      <c r="E381" s="26"/>
      <c r="F381" s="26"/>
      <c r="G381" s="26"/>
      <c r="H381" s="27"/>
      <c r="I381" s="27"/>
      <c r="J381" s="27"/>
    </row>
    <row r="382" spans="1:12" s="47" customFormat="1" ht="15" customHeight="1">
      <c r="A382" s="24"/>
      <c r="B382" s="25"/>
      <c r="C382" s="25"/>
      <c r="D382" s="25"/>
      <c r="E382" s="26"/>
      <c r="F382" s="26"/>
      <c r="G382" s="26"/>
      <c r="H382" s="27"/>
      <c r="I382" s="27"/>
      <c r="J382" s="27"/>
      <c r="K382" s="48"/>
      <c r="L382" s="48"/>
    </row>
    <row r="383" spans="1:12" s="47" customFormat="1" ht="15" customHeight="1">
      <c r="A383" s="24"/>
      <c r="B383" s="25"/>
      <c r="C383" s="25"/>
      <c r="D383" s="25"/>
      <c r="E383" s="26"/>
      <c r="F383" s="26"/>
      <c r="G383" s="26"/>
      <c r="H383" s="27"/>
      <c r="I383" s="27"/>
      <c r="J383" s="27"/>
      <c r="K383" s="48"/>
      <c r="L383" s="48"/>
    </row>
    <row r="384" spans="1:12" s="47" customFormat="1" ht="15" customHeight="1">
      <c r="A384" s="24"/>
      <c r="B384" s="25"/>
      <c r="C384" s="25"/>
      <c r="D384" s="25"/>
      <c r="E384" s="26"/>
      <c r="F384" s="26"/>
      <c r="G384" s="26"/>
      <c r="H384" s="27"/>
      <c r="I384" s="27"/>
      <c r="J384" s="27"/>
    </row>
    <row r="385" spans="1:12" s="47" customFormat="1" ht="15" customHeight="1">
      <c r="A385" s="24"/>
      <c r="B385" s="25"/>
      <c r="C385" s="25"/>
      <c r="D385" s="25"/>
      <c r="E385" s="26"/>
      <c r="F385" s="26"/>
      <c r="G385" s="26"/>
      <c r="H385" s="27"/>
      <c r="I385" s="27"/>
      <c r="J385" s="27"/>
    </row>
    <row r="386" spans="1:12" s="47" customFormat="1" ht="15" customHeight="1">
      <c r="A386" s="24"/>
      <c r="B386" s="25"/>
      <c r="C386" s="25"/>
      <c r="D386" s="25"/>
      <c r="E386" s="26"/>
      <c r="F386" s="26"/>
      <c r="G386" s="26"/>
      <c r="H386" s="27"/>
      <c r="I386" s="27"/>
      <c r="J386" s="27"/>
    </row>
    <row r="387" spans="1:12" s="46" customFormat="1" ht="15" customHeight="1">
      <c r="A387" s="24"/>
      <c r="B387" s="25"/>
      <c r="C387" s="25"/>
      <c r="D387" s="25"/>
      <c r="E387" s="26"/>
      <c r="F387" s="26"/>
      <c r="G387" s="26"/>
      <c r="H387" s="27"/>
      <c r="I387" s="27"/>
      <c r="J387" s="27"/>
      <c r="K387" s="47"/>
      <c r="L387" s="47"/>
    </row>
    <row r="388" spans="1:12" s="46" customFormat="1" ht="15" customHeight="1">
      <c r="A388" s="24"/>
      <c r="B388" s="25"/>
      <c r="C388" s="25"/>
      <c r="D388" s="25"/>
      <c r="E388" s="26"/>
      <c r="F388" s="26"/>
      <c r="G388" s="26"/>
      <c r="H388" s="27"/>
      <c r="I388" s="27"/>
      <c r="J388" s="27"/>
      <c r="K388" s="47"/>
      <c r="L388" s="47"/>
    </row>
    <row r="389" spans="1:12" s="46" customFormat="1" ht="15" customHeight="1">
      <c r="A389" s="24"/>
      <c r="B389" s="25"/>
      <c r="C389" s="25"/>
      <c r="D389" s="25"/>
      <c r="E389" s="26"/>
      <c r="F389" s="26"/>
      <c r="G389" s="26"/>
      <c r="H389" s="27"/>
      <c r="I389" s="27"/>
      <c r="J389" s="27"/>
    </row>
    <row r="390" spans="1:12" s="46" customFormat="1" ht="15" customHeight="1">
      <c r="A390" s="24"/>
      <c r="B390" s="25"/>
      <c r="C390" s="25"/>
      <c r="D390" s="25"/>
      <c r="E390" s="26"/>
      <c r="F390" s="26"/>
      <c r="G390" s="26"/>
      <c r="H390" s="27"/>
      <c r="I390" s="27"/>
      <c r="J390" s="27"/>
    </row>
    <row r="391" spans="1:12" s="46" customFormat="1" ht="15" customHeight="1">
      <c r="A391" s="24"/>
      <c r="B391" s="25"/>
      <c r="C391" s="25"/>
      <c r="D391" s="25"/>
      <c r="E391" s="26"/>
      <c r="F391" s="26"/>
      <c r="G391" s="26"/>
      <c r="H391" s="27"/>
      <c r="I391" s="27"/>
      <c r="J391" s="27"/>
    </row>
    <row r="392" spans="1:12" s="46" customFormat="1" ht="15" customHeight="1">
      <c r="A392" s="24"/>
      <c r="B392" s="25"/>
      <c r="C392" s="25"/>
      <c r="D392" s="25"/>
      <c r="E392" s="26"/>
      <c r="F392" s="26"/>
      <c r="G392" s="26"/>
      <c r="H392" s="27"/>
      <c r="I392" s="27"/>
      <c r="J392" s="27"/>
    </row>
    <row r="393" spans="1:12" s="45" customFormat="1" ht="15" customHeight="1">
      <c r="A393" s="24"/>
      <c r="B393" s="25"/>
      <c r="C393" s="25"/>
      <c r="D393" s="25"/>
      <c r="E393" s="26"/>
      <c r="F393" s="26"/>
      <c r="G393" s="26"/>
      <c r="H393" s="27"/>
      <c r="I393" s="27"/>
      <c r="J393" s="27"/>
      <c r="K393" s="46"/>
      <c r="L393" s="46"/>
    </row>
    <row r="394" spans="1:12" s="45" customFormat="1" ht="15" customHeight="1">
      <c r="A394" s="24"/>
      <c r="B394" s="25"/>
      <c r="C394" s="25"/>
      <c r="D394" s="25"/>
      <c r="E394" s="26"/>
      <c r="F394" s="26"/>
      <c r="G394" s="26"/>
      <c r="H394" s="27"/>
      <c r="I394" s="27"/>
      <c r="J394" s="27"/>
      <c r="K394" s="46"/>
      <c r="L394" s="46"/>
    </row>
    <row r="395" spans="1:12" s="45" customFormat="1" ht="15" customHeight="1">
      <c r="A395" s="24"/>
      <c r="B395" s="25"/>
      <c r="C395" s="25"/>
      <c r="D395" s="25"/>
      <c r="E395" s="26"/>
      <c r="F395" s="26"/>
      <c r="G395" s="26"/>
      <c r="H395" s="27"/>
      <c r="I395" s="27"/>
      <c r="J395" s="27"/>
    </row>
    <row r="396" spans="1:12" s="44" customFormat="1" ht="15" customHeight="1">
      <c r="A396" s="24"/>
      <c r="B396" s="25"/>
      <c r="C396" s="25"/>
      <c r="D396" s="25"/>
      <c r="E396" s="26"/>
      <c r="F396" s="26"/>
      <c r="G396" s="26"/>
      <c r="H396" s="27"/>
      <c r="I396" s="27"/>
      <c r="J396" s="27"/>
      <c r="K396" s="45"/>
      <c r="L396" s="45"/>
    </row>
    <row r="397" spans="1:12" s="43" customFormat="1" ht="15" customHeight="1">
      <c r="A397" s="24"/>
      <c r="B397" s="25"/>
      <c r="C397" s="25"/>
      <c r="D397" s="25"/>
      <c r="E397" s="26"/>
      <c r="F397" s="26"/>
      <c r="G397" s="26"/>
      <c r="H397" s="27"/>
      <c r="I397" s="27"/>
      <c r="J397" s="27"/>
      <c r="K397" s="45"/>
      <c r="L397" s="45"/>
    </row>
    <row r="398" spans="1:12" s="43" customFormat="1" ht="15" customHeight="1">
      <c r="A398" s="24"/>
      <c r="B398" s="25"/>
      <c r="C398" s="25"/>
      <c r="D398" s="25"/>
      <c r="E398" s="26"/>
      <c r="F398" s="26"/>
      <c r="G398" s="26"/>
      <c r="H398" s="27"/>
      <c r="I398" s="27"/>
      <c r="J398" s="27"/>
      <c r="K398" s="45"/>
      <c r="L398" s="44"/>
    </row>
    <row r="399" spans="1:12" s="43" customFormat="1" ht="15" customHeight="1">
      <c r="A399" s="24"/>
      <c r="B399" s="25"/>
      <c r="C399" s="25"/>
      <c r="D399" s="25"/>
      <c r="E399" s="26"/>
      <c r="F399" s="26"/>
      <c r="G399" s="26"/>
      <c r="H399" s="27"/>
      <c r="I399" s="27"/>
      <c r="J399" s="27"/>
      <c r="K399" s="44"/>
    </row>
    <row r="400" spans="1:12" s="42" customFormat="1" ht="15" customHeight="1">
      <c r="A400" s="24"/>
      <c r="B400" s="25"/>
      <c r="C400" s="25"/>
      <c r="D400" s="25"/>
      <c r="E400" s="26"/>
      <c r="F400" s="26"/>
      <c r="G400" s="26"/>
      <c r="H400" s="27"/>
      <c r="I400" s="27"/>
      <c r="J400" s="27"/>
      <c r="K400" s="43"/>
      <c r="L400" s="43"/>
    </row>
    <row r="401" spans="1:12" s="42" customFormat="1" ht="15" customHeight="1">
      <c r="A401" s="24"/>
      <c r="B401" s="25"/>
      <c r="C401" s="25"/>
      <c r="D401" s="25"/>
      <c r="E401" s="26"/>
      <c r="F401" s="26"/>
      <c r="G401" s="26"/>
      <c r="H401" s="27"/>
      <c r="I401" s="27"/>
      <c r="J401" s="27"/>
      <c r="K401" s="43"/>
      <c r="L401" s="43"/>
    </row>
    <row r="402" spans="1:12" s="42" customFormat="1" ht="15" customHeight="1">
      <c r="A402" s="24"/>
      <c r="B402" s="25"/>
      <c r="C402" s="25"/>
      <c r="D402" s="25"/>
      <c r="E402" s="26"/>
      <c r="F402" s="26"/>
      <c r="G402" s="26"/>
      <c r="H402" s="27"/>
      <c r="I402" s="27"/>
      <c r="J402" s="27"/>
      <c r="K402" s="43"/>
    </row>
    <row r="403" spans="1:12" s="41" customFormat="1" ht="15" customHeight="1">
      <c r="A403" s="24"/>
      <c r="B403" s="25"/>
      <c r="C403" s="25"/>
      <c r="D403" s="25"/>
      <c r="E403" s="26"/>
      <c r="F403" s="26"/>
      <c r="G403" s="26"/>
      <c r="H403" s="27"/>
      <c r="I403" s="27"/>
      <c r="J403" s="27"/>
      <c r="K403" s="42"/>
      <c r="L403" s="42"/>
    </row>
    <row r="404" spans="1:12" s="41" customFormat="1" ht="15" customHeight="1">
      <c r="A404" s="24"/>
      <c r="B404" s="25"/>
      <c r="C404" s="25"/>
      <c r="D404" s="25"/>
      <c r="E404" s="26"/>
      <c r="F404" s="26"/>
      <c r="G404" s="26"/>
      <c r="H404" s="27"/>
      <c r="I404" s="27"/>
      <c r="J404" s="27"/>
      <c r="K404" s="42"/>
      <c r="L404" s="42"/>
    </row>
    <row r="405" spans="1:12" s="41" customFormat="1" ht="15" customHeight="1">
      <c r="A405" s="24"/>
      <c r="B405" s="25"/>
      <c r="C405" s="25"/>
      <c r="D405" s="25"/>
      <c r="E405" s="26"/>
      <c r="F405" s="26"/>
      <c r="G405" s="26"/>
      <c r="H405" s="27"/>
      <c r="I405" s="27"/>
      <c r="J405" s="27"/>
      <c r="K405" s="42"/>
    </row>
    <row r="406" spans="1:12" s="41" customFormat="1" ht="15" customHeight="1">
      <c r="A406" s="24"/>
      <c r="B406" s="25"/>
      <c r="C406" s="25"/>
      <c r="D406" s="25"/>
      <c r="E406" s="26"/>
      <c r="F406" s="26"/>
      <c r="G406" s="26"/>
      <c r="H406" s="27"/>
      <c r="I406" s="27"/>
      <c r="J406" s="27"/>
    </row>
    <row r="407" spans="1:12" s="41" customFormat="1" ht="15" customHeight="1">
      <c r="A407" s="24"/>
      <c r="B407" s="25"/>
      <c r="C407" s="25"/>
      <c r="D407" s="25"/>
      <c r="E407" s="26"/>
      <c r="F407" s="26"/>
      <c r="G407" s="26"/>
      <c r="H407" s="27"/>
      <c r="I407" s="27"/>
      <c r="J407" s="27"/>
    </row>
    <row r="408" spans="1:12" s="41" customFormat="1" ht="15" customHeight="1">
      <c r="A408" s="24"/>
      <c r="B408" s="25"/>
      <c r="C408" s="25"/>
      <c r="D408" s="25"/>
      <c r="E408" s="26"/>
      <c r="F408" s="26"/>
      <c r="G408" s="26"/>
      <c r="H408" s="27"/>
      <c r="I408" s="27"/>
      <c r="J408" s="27"/>
    </row>
    <row r="409" spans="1:12" s="23" customFormat="1" ht="15" customHeight="1">
      <c r="A409" s="24"/>
      <c r="B409" s="25"/>
      <c r="C409" s="25"/>
      <c r="D409" s="25"/>
      <c r="E409" s="26"/>
      <c r="F409" s="26"/>
      <c r="G409" s="26"/>
      <c r="H409" s="27"/>
      <c r="I409" s="27"/>
      <c r="J409" s="27"/>
      <c r="K409" s="41"/>
      <c r="L409" s="41"/>
    </row>
    <row r="410" spans="1:12" s="23" customFormat="1" ht="15" customHeight="1">
      <c r="A410" s="24"/>
      <c r="B410" s="25"/>
      <c r="C410" s="25"/>
      <c r="D410" s="25"/>
      <c r="E410" s="26"/>
      <c r="F410" s="26"/>
      <c r="G410" s="26"/>
      <c r="H410" s="27"/>
      <c r="I410" s="27"/>
      <c r="J410" s="27"/>
      <c r="K410" s="41"/>
      <c r="L410" s="41"/>
    </row>
    <row r="411" spans="1:12" s="22" customFormat="1" ht="15" customHeight="1">
      <c r="A411" s="24"/>
      <c r="B411" s="25"/>
      <c r="C411" s="25"/>
      <c r="D411" s="25"/>
      <c r="E411" s="26"/>
      <c r="F411" s="26"/>
      <c r="G411" s="26"/>
      <c r="H411" s="27"/>
      <c r="I411" s="27"/>
      <c r="J411" s="27"/>
      <c r="K411" s="41"/>
      <c r="L411" s="23"/>
    </row>
    <row r="412" spans="1:12" s="20" customFormat="1" ht="15" customHeight="1">
      <c r="A412" s="24"/>
      <c r="B412" s="25"/>
      <c r="C412" s="25"/>
      <c r="D412" s="25"/>
      <c r="E412" s="26"/>
      <c r="F412" s="26"/>
      <c r="G412" s="26"/>
      <c r="H412" s="27"/>
      <c r="I412" s="27"/>
      <c r="J412" s="27"/>
      <c r="K412" s="27"/>
      <c r="L412" s="23"/>
    </row>
    <row r="413" spans="1:12" s="20" customFormat="1" ht="15" customHeight="1">
      <c r="A413" s="24"/>
      <c r="B413" s="25"/>
      <c r="C413" s="25"/>
      <c r="D413" s="25"/>
      <c r="E413" s="26"/>
      <c r="F413" s="26"/>
      <c r="G413" s="26"/>
      <c r="H413" s="27"/>
      <c r="I413" s="27"/>
      <c r="J413" s="27"/>
      <c r="K413" s="27"/>
      <c r="L413" s="22"/>
    </row>
    <row r="414" spans="1:12" s="20" customFormat="1" ht="15" customHeight="1">
      <c r="A414" s="24"/>
      <c r="B414" s="25"/>
      <c r="C414" s="25"/>
      <c r="D414" s="25"/>
      <c r="E414" s="26"/>
      <c r="F414" s="26"/>
      <c r="G414" s="26"/>
      <c r="H414" s="27"/>
      <c r="I414" s="27"/>
      <c r="J414" s="27"/>
      <c r="K414" s="30"/>
    </row>
    <row r="415" spans="1:12" s="20" customFormat="1" ht="15" customHeight="1">
      <c r="A415" s="24"/>
      <c r="B415" s="25"/>
      <c r="C415" s="25"/>
      <c r="D415" s="25"/>
      <c r="E415" s="26"/>
      <c r="F415" s="26"/>
      <c r="G415" s="26"/>
      <c r="H415" s="27"/>
      <c r="I415" s="27"/>
      <c r="J415" s="27"/>
      <c r="K415" s="27"/>
    </row>
    <row r="416" spans="1:12" s="20" customFormat="1" ht="15" customHeight="1">
      <c r="A416" s="24"/>
      <c r="B416" s="25"/>
      <c r="C416" s="25"/>
      <c r="D416" s="25"/>
      <c r="E416" s="26"/>
      <c r="F416" s="26"/>
      <c r="G416" s="26"/>
      <c r="H416" s="27"/>
      <c r="I416" s="27"/>
      <c r="J416" s="27"/>
      <c r="K416" s="27"/>
    </row>
    <row r="417" spans="1:12" s="20" customFormat="1" ht="15" customHeight="1">
      <c r="A417" s="24"/>
      <c r="B417" s="25"/>
      <c r="C417" s="25"/>
      <c r="D417" s="25"/>
      <c r="E417" s="26"/>
      <c r="F417" s="26"/>
      <c r="G417" s="26"/>
      <c r="H417" s="27"/>
      <c r="I417" s="27"/>
      <c r="J417" s="27"/>
      <c r="K417" s="27"/>
    </row>
    <row r="418" spans="1:12" s="20" customFormat="1" ht="15" customHeight="1">
      <c r="A418" s="24"/>
      <c r="B418" s="25"/>
      <c r="C418" s="25"/>
      <c r="D418" s="25"/>
      <c r="E418" s="26"/>
      <c r="F418" s="26"/>
      <c r="G418" s="26"/>
      <c r="H418" s="27"/>
      <c r="I418" s="27"/>
      <c r="J418" s="27"/>
      <c r="K418" s="27"/>
    </row>
    <row r="419" spans="1:12" s="20" customFormat="1" ht="15" customHeight="1">
      <c r="A419" s="24"/>
      <c r="B419" s="25"/>
      <c r="C419" s="25"/>
      <c r="D419" s="25"/>
      <c r="E419" s="26"/>
      <c r="F419" s="26"/>
      <c r="G419" s="26"/>
      <c r="H419" s="27"/>
      <c r="I419" s="27"/>
      <c r="J419" s="27"/>
      <c r="K419" s="27"/>
    </row>
    <row r="420" spans="1:12" s="20" customFormat="1" ht="15" customHeight="1">
      <c r="A420" s="24"/>
      <c r="B420" s="25"/>
      <c r="C420" s="25"/>
      <c r="D420" s="25"/>
      <c r="E420" s="26"/>
      <c r="F420" s="26"/>
      <c r="G420" s="26"/>
      <c r="H420" s="27"/>
      <c r="I420" s="27"/>
      <c r="J420" s="27"/>
      <c r="K420" s="33"/>
    </row>
    <row r="421" spans="1:12" ht="15" customHeight="1">
      <c r="A421" s="24"/>
      <c r="B421" s="25"/>
      <c r="C421" s="25"/>
      <c r="D421" s="25"/>
      <c r="E421" s="26"/>
      <c r="F421" s="26"/>
      <c r="G421" s="26"/>
      <c r="H421" s="27"/>
      <c r="I421" s="27"/>
      <c r="J421" s="27"/>
      <c r="K421" s="33"/>
      <c r="L421" s="20"/>
    </row>
    <row r="422" spans="1:12" ht="15" customHeight="1">
      <c r="A422" s="28"/>
      <c r="B422" s="29"/>
      <c r="C422" s="29"/>
      <c r="D422" s="25"/>
      <c r="E422" s="30"/>
      <c r="F422" s="30"/>
      <c r="G422" s="30"/>
      <c r="H422" s="27"/>
      <c r="I422" s="27"/>
      <c r="J422" s="27"/>
      <c r="K422" s="27"/>
      <c r="L422" s="20"/>
    </row>
    <row r="423" spans="1:12" ht="15" customHeight="1">
      <c r="A423" s="28"/>
      <c r="B423" s="29"/>
      <c r="C423" s="29"/>
      <c r="D423" s="29"/>
      <c r="E423" s="30"/>
      <c r="F423" s="30"/>
      <c r="G423" s="30"/>
      <c r="H423" s="31"/>
      <c r="I423" s="30"/>
      <c r="J423" s="31"/>
      <c r="K423" s="27"/>
    </row>
    <row r="424" spans="1:12" ht="15" customHeight="1">
      <c r="A424" s="28"/>
      <c r="B424" s="29"/>
      <c r="C424" s="29"/>
      <c r="D424" s="25"/>
      <c r="E424" s="30"/>
      <c r="F424" s="30"/>
      <c r="G424" s="30"/>
      <c r="H424" s="27"/>
      <c r="I424" s="27"/>
      <c r="J424" s="27"/>
      <c r="K424" s="27"/>
    </row>
    <row r="425" spans="1:12" ht="15" customHeight="1">
      <c r="A425" s="24"/>
      <c r="B425" s="25"/>
      <c r="C425" s="25"/>
      <c r="D425" s="25"/>
      <c r="E425" s="26"/>
      <c r="F425" s="26"/>
      <c r="G425" s="26"/>
      <c r="H425" s="27"/>
      <c r="I425" s="27"/>
      <c r="J425" s="27"/>
      <c r="K425" s="33"/>
    </row>
    <row r="426" spans="1:12" ht="15" customHeight="1">
      <c r="A426" s="24"/>
      <c r="B426" s="25"/>
      <c r="C426" s="25"/>
      <c r="D426" s="25"/>
      <c r="E426" s="26"/>
      <c r="F426" s="26"/>
      <c r="G426" s="26"/>
      <c r="H426" s="27"/>
      <c r="I426" s="27"/>
      <c r="J426" s="27"/>
      <c r="K426" s="33"/>
    </row>
    <row r="427" spans="1:12" ht="15" customHeight="1">
      <c r="A427" s="24"/>
      <c r="B427" s="25"/>
      <c r="C427" s="25"/>
      <c r="D427" s="25"/>
      <c r="E427" s="26"/>
      <c r="F427" s="26"/>
      <c r="G427" s="26"/>
      <c r="H427" s="27"/>
      <c r="I427" s="27"/>
      <c r="J427" s="27"/>
      <c r="K427" s="27"/>
    </row>
    <row r="428" spans="1:12" ht="15" customHeight="1">
      <c r="A428" s="24"/>
      <c r="B428" s="25"/>
      <c r="C428" s="25"/>
      <c r="D428" s="25"/>
      <c r="E428" s="26"/>
      <c r="F428" s="26"/>
      <c r="G428" s="26"/>
      <c r="H428" s="27"/>
      <c r="I428" s="27"/>
      <c r="J428" s="27"/>
      <c r="K428" s="27"/>
    </row>
    <row r="429" spans="1:12" ht="15" customHeight="1">
      <c r="A429" s="24"/>
      <c r="B429" s="25"/>
      <c r="C429" s="25"/>
      <c r="D429" s="25"/>
      <c r="E429" s="26"/>
      <c r="F429" s="26"/>
      <c r="G429" s="26"/>
      <c r="H429" s="27"/>
      <c r="I429" s="27"/>
      <c r="J429" s="27"/>
      <c r="K429" s="27"/>
    </row>
    <row r="430" spans="1:12" ht="15" customHeight="1">
      <c r="A430" s="24"/>
      <c r="B430" s="25"/>
      <c r="C430" s="25"/>
      <c r="D430" s="25"/>
      <c r="E430" s="26"/>
      <c r="F430" s="26"/>
      <c r="G430" s="26"/>
      <c r="H430" s="27"/>
      <c r="I430" s="27"/>
      <c r="J430" s="27"/>
      <c r="K430" s="33"/>
    </row>
    <row r="431" spans="1:12" ht="15" customHeight="1">
      <c r="A431" s="28"/>
      <c r="B431" s="29"/>
      <c r="C431" s="29"/>
      <c r="D431" s="25"/>
      <c r="E431" s="30"/>
      <c r="F431" s="30"/>
      <c r="G431" s="30"/>
      <c r="H431" s="27"/>
      <c r="I431" s="27"/>
      <c r="J431" s="27"/>
      <c r="K431" s="27"/>
    </row>
    <row r="432" spans="1:12" ht="15" customHeight="1">
      <c r="A432" s="28"/>
      <c r="B432" s="29"/>
      <c r="C432" s="29"/>
      <c r="D432" s="25"/>
      <c r="E432" s="30"/>
      <c r="F432" s="30"/>
      <c r="G432" s="30"/>
      <c r="H432" s="32"/>
      <c r="I432" s="33"/>
      <c r="J432" s="32"/>
      <c r="K432" s="27"/>
    </row>
    <row r="433" spans="1:11" ht="15" customHeight="1">
      <c r="A433" s="28"/>
      <c r="B433" s="29"/>
      <c r="C433" s="29"/>
      <c r="D433" s="29"/>
      <c r="E433" s="30"/>
      <c r="F433" s="30"/>
      <c r="G433" s="30"/>
      <c r="H433" s="27"/>
      <c r="I433" s="27"/>
      <c r="J433" s="27"/>
      <c r="K433" s="27"/>
    </row>
    <row r="434" spans="1:11" ht="15" customHeight="1">
      <c r="A434" s="24"/>
      <c r="B434" s="25"/>
      <c r="C434" s="25"/>
      <c r="D434" s="25"/>
      <c r="E434" s="26"/>
      <c r="F434" s="26"/>
      <c r="G434" s="26"/>
      <c r="H434" s="27"/>
      <c r="I434" s="27"/>
      <c r="J434" s="27"/>
      <c r="K434" s="27"/>
    </row>
    <row r="435" spans="1:11" ht="15" customHeight="1">
      <c r="A435" s="24"/>
      <c r="B435" s="25"/>
      <c r="C435" s="25"/>
      <c r="D435" s="25"/>
      <c r="E435" s="26"/>
      <c r="F435" s="26"/>
      <c r="G435" s="26"/>
      <c r="H435" s="27"/>
      <c r="I435" s="27"/>
      <c r="J435" s="27"/>
      <c r="K435" s="27"/>
    </row>
    <row r="436" spans="1:11" ht="15" customHeight="1">
      <c r="A436" s="28"/>
      <c r="B436" s="29"/>
      <c r="C436" s="29"/>
      <c r="D436" s="25"/>
      <c r="E436" s="30"/>
      <c r="F436" s="30"/>
      <c r="G436" s="30"/>
      <c r="H436" s="32"/>
      <c r="I436" s="33"/>
      <c r="J436" s="32"/>
      <c r="K436" s="27"/>
    </row>
    <row r="437" spans="1:11" ht="15" customHeight="1">
      <c r="A437" s="28"/>
      <c r="B437" s="29"/>
      <c r="C437" s="29"/>
      <c r="D437" s="25"/>
      <c r="E437" s="30"/>
      <c r="F437" s="30"/>
      <c r="G437" s="30"/>
      <c r="H437" s="27"/>
      <c r="I437" s="27"/>
      <c r="J437" s="27"/>
      <c r="K437" s="34"/>
    </row>
    <row r="438" spans="1:11" ht="15" customHeight="1">
      <c r="A438" s="24"/>
      <c r="B438" s="25"/>
      <c r="C438" s="25"/>
      <c r="D438" s="25"/>
      <c r="E438" s="26"/>
      <c r="F438" s="26"/>
      <c r="G438" s="26"/>
      <c r="H438" s="27"/>
      <c r="I438" s="27"/>
      <c r="J438" s="27"/>
      <c r="K438" s="34"/>
    </row>
    <row r="439" spans="1:11" ht="15" customHeight="1">
      <c r="A439" s="24"/>
      <c r="B439" s="25"/>
      <c r="C439" s="25"/>
      <c r="D439" s="25"/>
      <c r="E439" s="26"/>
      <c r="F439" s="26"/>
      <c r="G439" s="26"/>
      <c r="H439" s="27"/>
      <c r="I439" s="27"/>
      <c r="J439" s="27"/>
      <c r="K439" s="27"/>
    </row>
    <row r="440" spans="1:11" ht="15" customHeight="1">
      <c r="A440" s="24"/>
      <c r="B440" s="25"/>
      <c r="C440" s="25"/>
      <c r="D440" s="25"/>
      <c r="E440" s="26"/>
      <c r="F440" s="26"/>
      <c r="G440" s="26"/>
      <c r="H440" s="27"/>
      <c r="I440" s="27"/>
      <c r="J440" s="27"/>
      <c r="K440" s="27"/>
    </row>
    <row r="441" spans="1:11" ht="15" customHeight="1">
      <c r="A441" s="24"/>
      <c r="B441" s="25"/>
      <c r="C441" s="25"/>
      <c r="D441" s="25"/>
      <c r="E441" s="26"/>
      <c r="F441" s="26"/>
      <c r="G441" s="26"/>
      <c r="H441" s="27"/>
      <c r="I441" s="27"/>
      <c r="J441" s="27"/>
      <c r="K441" s="30"/>
    </row>
    <row r="442" spans="1:11" ht="15" customHeight="1">
      <c r="A442" s="24"/>
      <c r="B442" s="25"/>
      <c r="C442" s="25"/>
      <c r="D442" s="25"/>
      <c r="E442" s="26"/>
      <c r="F442" s="26"/>
      <c r="G442" s="26"/>
      <c r="H442" s="27"/>
      <c r="I442" s="27"/>
      <c r="J442" s="27"/>
      <c r="K442" s="27"/>
    </row>
    <row r="443" spans="1:11" ht="15" customHeight="1">
      <c r="A443" s="24"/>
      <c r="B443" s="25"/>
      <c r="C443" s="25"/>
      <c r="D443" s="25"/>
      <c r="E443" s="26"/>
      <c r="F443" s="26"/>
      <c r="G443" s="26"/>
      <c r="H443" s="27"/>
      <c r="I443" s="27"/>
      <c r="J443" s="27"/>
      <c r="K443" s="27"/>
    </row>
    <row r="444" spans="1:11" ht="15" customHeight="1">
      <c r="A444" s="24"/>
      <c r="B444" s="25"/>
      <c r="C444" s="25"/>
      <c r="D444" s="25"/>
      <c r="E444" s="26"/>
      <c r="F444" s="26"/>
      <c r="G444" s="26"/>
      <c r="H444" s="27"/>
      <c r="I444" s="27"/>
      <c r="J444" s="27"/>
      <c r="K444" s="27"/>
    </row>
    <row r="445" spans="1:11" ht="15" customHeight="1">
      <c r="A445" s="24"/>
      <c r="B445" s="25"/>
      <c r="C445" s="25"/>
      <c r="D445" s="25"/>
      <c r="E445" s="26"/>
      <c r="F445" s="26"/>
      <c r="G445" s="26"/>
      <c r="H445" s="31"/>
      <c r="I445" s="30"/>
      <c r="J445" s="31"/>
      <c r="K445" s="27"/>
    </row>
    <row r="446" spans="1:11" ht="15" customHeight="1">
      <c r="A446" s="24"/>
      <c r="B446" s="25"/>
      <c r="C446" s="25"/>
      <c r="D446" s="25"/>
      <c r="E446" s="26"/>
      <c r="F446" s="26"/>
      <c r="G446" s="26"/>
      <c r="H446" s="27"/>
      <c r="I446" s="27"/>
      <c r="J446" s="27"/>
      <c r="K446" s="27"/>
    </row>
    <row r="447" spans="1:11" ht="15" customHeight="1">
      <c r="A447" s="35"/>
      <c r="B447" s="36"/>
      <c r="C447" s="36"/>
      <c r="D447" s="25"/>
      <c r="E447" s="27"/>
      <c r="F447" s="27"/>
      <c r="G447" s="27"/>
      <c r="H447" s="27"/>
      <c r="I447" s="27"/>
      <c r="J447" s="27"/>
      <c r="K447" s="27"/>
    </row>
    <row r="448" spans="1:11" ht="15" customHeight="1">
      <c r="A448" s="24"/>
      <c r="B448" s="25"/>
      <c r="C448" s="25"/>
      <c r="D448" s="25"/>
      <c r="E448" s="26"/>
      <c r="F448" s="26"/>
      <c r="G448" s="26"/>
      <c r="H448" s="27"/>
      <c r="I448" s="27"/>
      <c r="J448" s="27"/>
      <c r="K448" s="27"/>
    </row>
    <row r="449" spans="1:12" ht="15" customHeight="1">
      <c r="A449" s="28"/>
      <c r="B449" s="29"/>
      <c r="C449" s="29"/>
      <c r="D449" s="29"/>
      <c r="E449" s="30"/>
      <c r="F449" s="30"/>
      <c r="G449" s="30"/>
      <c r="H449" s="27"/>
      <c r="I449" s="27"/>
      <c r="J449" s="27"/>
      <c r="K449" s="27"/>
    </row>
    <row r="450" spans="1:12" ht="15" customHeight="1">
      <c r="A450" s="24"/>
      <c r="B450" s="25"/>
      <c r="C450" s="25"/>
      <c r="D450" s="25"/>
      <c r="E450" s="26"/>
      <c r="F450" s="26"/>
      <c r="G450" s="26"/>
      <c r="H450" s="27"/>
      <c r="I450" s="27"/>
      <c r="J450" s="27"/>
      <c r="K450" s="27"/>
      <c r="L450" s="23"/>
    </row>
    <row r="451" spans="1:12" ht="15" customHeight="1">
      <c r="A451" s="24"/>
      <c r="B451" s="25"/>
      <c r="C451" s="25"/>
      <c r="D451" s="25"/>
      <c r="E451" s="26"/>
      <c r="F451" s="26"/>
      <c r="G451" s="26"/>
      <c r="H451" s="27"/>
      <c r="I451" s="27"/>
      <c r="J451" s="27"/>
      <c r="K451" s="23"/>
      <c r="L451" s="23"/>
    </row>
    <row r="452" spans="1:12" ht="15" customHeight="1">
      <c r="A452" s="24"/>
      <c r="B452" s="25"/>
      <c r="C452" s="25"/>
      <c r="D452" s="25"/>
      <c r="E452" s="26"/>
      <c r="F452" s="26"/>
      <c r="G452" s="26"/>
      <c r="H452" s="27"/>
      <c r="I452" s="27"/>
      <c r="J452" s="27"/>
      <c r="K452" s="23"/>
      <c r="L452" s="22"/>
    </row>
    <row r="453" spans="1:12" ht="15" customHeight="1">
      <c r="A453" s="28"/>
      <c r="B453" s="29"/>
      <c r="C453" s="29"/>
      <c r="D453" s="25"/>
      <c r="E453" s="30"/>
      <c r="F453" s="30"/>
      <c r="G453" s="30"/>
      <c r="H453" s="27"/>
      <c r="I453" s="27"/>
      <c r="J453" s="27"/>
      <c r="K453" s="22"/>
      <c r="L453" s="20"/>
    </row>
    <row r="454" spans="1:12" ht="15" customHeight="1">
      <c r="A454" s="24"/>
      <c r="B454" s="25"/>
      <c r="C454" s="25"/>
      <c r="D454" s="25"/>
      <c r="E454" s="26"/>
      <c r="F454" s="26"/>
      <c r="G454" s="26"/>
      <c r="H454" s="27"/>
      <c r="I454" s="27"/>
      <c r="J454" s="27"/>
      <c r="K454" s="20"/>
      <c r="L454" s="20"/>
    </row>
    <row r="455" spans="1:12" ht="15" customHeight="1">
      <c r="A455" s="7"/>
      <c r="B455" s="8"/>
      <c r="C455" s="8"/>
      <c r="D455" s="9"/>
      <c r="E455" s="10"/>
      <c r="F455" s="10"/>
      <c r="G455" s="10"/>
      <c r="H455" s="10"/>
      <c r="I455" s="10"/>
      <c r="J455" s="10"/>
      <c r="K455" s="20"/>
      <c r="L455" s="20"/>
    </row>
    <row r="456" spans="1:12" ht="15" customHeight="1">
      <c r="A456" s="7"/>
      <c r="B456" s="8"/>
      <c r="C456" s="8"/>
      <c r="D456" s="9"/>
      <c r="E456" s="10"/>
      <c r="F456" s="10"/>
      <c r="G456" s="10"/>
      <c r="H456" s="10"/>
      <c r="I456" s="10"/>
      <c r="J456" s="10"/>
      <c r="K456" s="20"/>
      <c r="L456" s="20"/>
    </row>
    <row r="457" spans="1:12" ht="15" customHeight="1">
      <c r="A457" s="7"/>
      <c r="B457" s="8"/>
      <c r="C457" s="8"/>
      <c r="D457" s="9"/>
      <c r="E457" s="10"/>
      <c r="F457" s="10"/>
      <c r="G457" s="10"/>
      <c r="H457" s="10"/>
      <c r="I457" s="10"/>
      <c r="J457" s="10"/>
      <c r="K457" s="20"/>
      <c r="L457" s="20"/>
    </row>
    <row r="458" spans="1:12" ht="15" customHeight="1">
      <c r="A458" s="7"/>
      <c r="B458" s="8"/>
      <c r="C458" s="8"/>
      <c r="D458" s="9"/>
      <c r="E458" s="10"/>
      <c r="F458" s="10"/>
      <c r="G458" s="10"/>
      <c r="H458" s="10"/>
      <c r="I458" s="10"/>
      <c r="J458" s="10"/>
      <c r="K458" s="20"/>
      <c r="L458" s="20"/>
    </row>
    <row r="459" spans="1:12" ht="15" customHeight="1">
      <c r="A459" s="7"/>
      <c r="B459" s="8"/>
      <c r="C459" s="8"/>
      <c r="D459" s="9"/>
      <c r="E459" s="10"/>
      <c r="F459" s="10"/>
      <c r="G459" s="10"/>
      <c r="H459" s="10"/>
      <c r="I459" s="10"/>
      <c r="J459" s="10"/>
      <c r="K459" s="20"/>
      <c r="L459" s="20"/>
    </row>
    <row r="460" spans="1:12" ht="15" customHeight="1">
      <c r="A460" s="7"/>
      <c r="B460" s="8"/>
      <c r="C460" s="8"/>
      <c r="D460" s="9"/>
      <c r="E460" s="10"/>
      <c r="F460" s="10"/>
      <c r="G460" s="10"/>
      <c r="H460" s="10"/>
      <c r="I460" s="10"/>
      <c r="J460" s="10"/>
      <c r="K460" s="20"/>
      <c r="L460" s="20"/>
    </row>
    <row r="461" spans="1:12" ht="15" customHeight="1">
      <c r="A461" s="7"/>
      <c r="B461" s="8"/>
      <c r="C461" s="8"/>
      <c r="D461" s="9"/>
      <c r="E461" s="10"/>
      <c r="F461" s="10"/>
      <c r="G461" s="10"/>
      <c r="H461" s="10"/>
      <c r="I461" s="10"/>
      <c r="J461" s="10"/>
      <c r="K461" s="20"/>
      <c r="L461" s="20"/>
    </row>
    <row r="462" spans="1:12" ht="15" customHeight="1">
      <c r="A462" s="7"/>
      <c r="B462" s="8"/>
      <c r="C462" s="8"/>
      <c r="D462" s="9"/>
      <c r="E462" s="10"/>
      <c r="F462" s="10"/>
      <c r="G462" s="10"/>
      <c r="H462" s="10"/>
      <c r="I462" s="10"/>
      <c r="J462" s="10"/>
      <c r="K462" s="21"/>
    </row>
    <row r="463" spans="1:12" ht="15" customHeight="1">
      <c r="A463" s="7"/>
      <c r="B463" s="8"/>
      <c r="C463" s="8"/>
      <c r="D463" s="9"/>
      <c r="E463" s="10"/>
      <c r="F463" s="10"/>
      <c r="G463" s="10"/>
      <c r="H463" s="10"/>
      <c r="I463" s="10"/>
      <c r="J463" s="10"/>
    </row>
    <row r="464" spans="1:12" ht="15" customHeight="1">
      <c r="A464" s="7"/>
      <c r="B464" s="8"/>
      <c r="C464" s="8"/>
      <c r="D464" s="9"/>
      <c r="E464" s="10"/>
      <c r="F464" s="10"/>
      <c r="G464" s="10"/>
      <c r="H464" s="10"/>
      <c r="I464" s="10"/>
      <c r="J464" s="10"/>
    </row>
    <row r="465" spans="1:10" ht="15" customHeight="1">
      <c r="A465" s="7"/>
      <c r="B465" s="8"/>
      <c r="C465" s="8"/>
      <c r="D465" s="9"/>
      <c r="E465" s="10"/>
      <c r="F465" s="10"/>
      <c r="G465" s="10"/>
      <c r="H465" s="10"/>
      <c r="I465" s="10"/>
      <c r="J465" s="10"/>
    </row>
    <row r="466" spans="1:10" ht="15" customHeight="1">
      <c r="A466" s="7"/>
      <c r="B466" s="8"/>
      <c r="C466" s="8"/>
      <c r="D466" s="9"/>
      <c r="E466" s="10"/>
      <c r="F466" s="10"/>
      <c r="G466" s="10"/>
      <c r="H466" s="10"/>
      <c r="I466" s="10"/>
      <c r="J466" s="10"/>
    </row>
    <row r="467" spans="1:10" ht="15" customHeight="1">
      <c r="A467" s="7"/>
      <c r="B467" s="8"/>
      <c r="C467" s="8"/>
      <c r="D467" s="9"/>
      <c r="E467" s="10"/>
      <c r="F467" s="10"/>
      <c r="G467" s="10"/>
      <c r="H467" s="10"/>
      <c r="I467" s="10"/>
      <c r="J467" s="10"/>
    </row>
    <row r="468" spans="1:10" ht="15" customHeight="1">
      <c r="A468" s="7"/>
      <c r="B468" s="8"/>
      <c r="C468" s="8"/>
      <c r="D468" s="9"/>
      <c r="E468" s="10"/>
      <c r="F468" s="10"/>
      <c r="G468" s="10"/>
      <c r="H468" s="10"/>
      <c r="I468" s="10"/>
      <c r="J468" s="10"/>
    </row>
    <row r="469" spans="1:10" ht="15" customHeight="1">
      <c r="A469" s="7"/>
      <c r="B469" s="8"/>
      <c r="C469" s="8"/>
      <c r="D469" s="9"/>
      <c r="E469" s="10"/>
      <c r="F469" s="10"/>
      <c r="G469" s="10"/>
      <c r="H469" s="10"/>
      <c r="I469" s="10"/>
      <c r="J469" s="10"/>
    </row>
    <row r="470" spans="1:10" ht="15" customHeight="1">
      <c r="A470" s="7"/>
      <c r="B470" s="8"/>
      <c r="C470" s="8"/>
      <c r="D470" s="9"/>
      <c r="E470" s="10"/>
      <c r="F470" s="10"/>
      <c r="G470" s="10"/>
      <c r="H470" s="10"/>
      <c r="I470" s="10"/>
      <c r="J470" s="10"/>
    </row>
    <row r="471" spans="1:10" ht="15" customHeight="1">
      <c r="A471" s="7"/>
      <c r="B471" s="8"/>
      <c r="C471" s="8"/>
      <c r="D471" s="9"/>
      <c r="E471" s="10"/>
      <c r="F471" s="10"/>
      <c r="G471" s="10"/>
      <c r="H471" s="10"/>
      <c r="I471" s="10"/>
      <c r="J471" s="10"/>
    </row>
    <row r="472" spans="1:10" ht="15" customHeight="1">
      <c r="A472" s="7"/>
      <c r="B472" s="8"/>
      <c r="C472" s="8"/>
      <c r="D472" s="9"/>
      <c r="E472" s="10"/>
      <c r="F472" s="10"/>
      <c r="G472" s="10"/>
      <c r="H472" s="10"/>
      <c r="I472" s="10"/>
      <c r="J472" s="10"/>
    </row>
    <row r="473" spans="1:10" ht="15" customHeight="1">
      <c r="A473" s="7"/>
      <c r="B473" s="8"/>
      <c r="C473" s="8"/>
      <c r="D473" s="9"/>
      <c r="E473" s="10"/>
      <c r="F473" s="10"/>
      <c r="G473" s="10"/>
      <c r="H473" s="10"/>
      <c r="I473" s="10"/>
      <c r="J473" s="10"/>
    </row>
    <row r="474" spans="1:10" ht="15" customHeight="1">
      <c r="A474" s="7"/>
      <c r="B474" s="8"/>
      <c r="C474" s="8"/>
      <c r="D474" s="9"/>
      <c r="E474" s="10"/>
      <c r="F474" s="10"/>
      <c r="G474" s="10"/>
      <c r="H474" s="10"/>
      <c r="I474" s="10"/>
      <c r="J474" s="10"/>
    </row>
    <row r="475" spans="1:10" ht="15" customHeight="1">
      <c r="A475" s="7"/>
      <c r="B475" s="8"/>
      <c r="C475" s="8"/>
      <c r="D475" s="9"/>
      <c r="E475" s="10"/>
      <c r="F475" s="10"/>
      <c r="G475" s="10"/>
      <c r="H475" s="10"/>
      <c r="I475" s="10"/>
      <c r="J475" s="10"/>
    </row>
    <row r="476" spans="1:10" ht="15" customHeight="1">
      <c r="A476" s="7"/>
      <c r="B476" s="8"/>
      <c r="C476" s="8"/>
      <c r="D476" s="9"/>
      <c r="E476" s="10"/>
      <c r="F476" s="10"/>
      <c r="G476" s="10"/>
      <c r="H476" s="10"/>
      <c r="I476" s="10"/>
      <c r="J476" s="10"/>
    </row>
    <row r="477" spans="1:10" ht="15" customHeight="1">
      <c r="A477" s="7"/>
      <c r="B477" s="8"/>
      <c r="C477" s="8"/>
      <c r="D477" s="9"/>
      <c r="E477" s="10"/>
      <c r="F477" s="10"/>
      <c r="G477" s="10"/>
      <c r="H477" s="10"/>
      <c r="I477" s="10"/>
      <c r="J477" s="10"/>
    </row>
    <row r="478" spans="1:10" ht="15" customHeight="1">
      <c r="A478" s="3"/>
      <c r="B478" s="4"/>
      <c r="C478" s="4"/>
      <c r="D478" s="5"/>
      <c r="E478" s="6"/>
      <c r="F478" s="6"/>
      <c r="G478" s="6"/>
      <c r="H478" s="6"/>
      <c r="I478" s="6"/>
      <c r="J478" s="6"/>
    </row>
    <row r="479" spans="1:10" ht="15" customHeight="1">
      <c r="A479" s="3"/>
      <c r="B479" s="4"/>
      <c r="C479" s="4"/>
      <c r="D479" s="5"/>
      <c r="E479" s="6"/>
      <c r="F479" s="6"/>
      <c r="G479" s="6"/>
      <c r="H479" s="6"/>
      <c r="I479" s="6"/>
      <c r="J479" s="6"/>
    </row>
    <row r="480" spans="1:10" ht="15" customHeight="1">
      <c r="A480" s="3"/>
      <c r="B480" s="4"/>
      <c r="C480" s="4"/>
      <c r="D480" s="5"/>
      <c r="E480" s="6"/>
      <c r="F480" s="6"/>
      <c r="G480" s="6"/>
      <c r="H480" s="6"/>
      <c r="I480" s="6"/>
      <c r="J480" s="6"/>
    </row>
    <row r="481" spans="1:10" ht="15" customHeight="1">
      <c r="A481" s="3"/>
      <c r="B481" s="4"/>
      <c r="C481" s="4"/>
      <c r="D481" s="5"/>
      <c r="E481" s="6"/>
      <c r="F481" s="6"/>
      <c r="G481" s="6"/>
      <c r="H481" s="6"/>
      <c r="I481" s="6"/>
      <c r="J481" s="6"/>
    </row>
    <row r="482" spans="1:10" ht="15" customHeight="1">
      <c r="A482" s="3"/>
      <c r="B482" s="4"/>
      <c r="C482" s="4"/>
      <c r="D482" s="5"/>
      <c r="E482" s="6"/>
      <c r="F482" s="6"/>
      <c r="G482" s="6"/>
      <c r="H482" s="6"/>
      <c r="I482" s="6"/>
      <c r="J482" s="6"/>
    </row>
    <row r="483" spans="1:10" ht="15" customHeight="1">
      <c r="A483" s="3"/>
      <c r="B483" s="4"/>
      <c r="C483" s="4"/>
      <c r="D483" s="5"/>
      <c r="E483" s="6"/>
      <c r="F483" s="6"/>
      <c r="G483" s="6"/>
      <c r="H483" s="6"/>
      <c r="I483" s="6"/>
      <c r="J483" s="6"/>
    </row>
    <row r="484" spans="1:10" ht="15" customHeight="1">
      <c r="A484" s="3"/>
      <c r="B484" s="4"/>
      <c r="C484" s="4"/>
      <c r="D484" s="5"/>
      <c r="E484" s="6"/>
      <c r="F484" s="6"/>
      <c r="G484" s="6"/>
      <c r="H484" s="6"/>
      <c r="I484" s="6"/>
      <c r="J484" s="6"/>
    </row>
    <row r="485" spans="1:10" ht="15" customHeight="1">
      <c r="A485" s="3"/>
      <c r="B485" s="4"/>
      <c r="C485" s="4"/>
      <c r="D485" s="5"/>
      <c r="E485" s="6"/>
      <c r="F485" s="6"/>
      <c r="G485" s="6"/>
      <c r="H485" s="6"/>
      <c r="I485" s="6"/>
      <c r="J485" s="6"/>
    </row>
    <row r="486" spans="1:10" ht="15" customHeight="1">
      <c r="A486" s="3"/>
      <c r="B486" s="4"/>
      <c r="C486" s="4"/>
      <c r="D486" s="5"/>
      <c r="E486" s="6"/>
      <c r="F486" s="6"/>
      <c r="G486" s="6"/>
      <c r="H486" s="6"/>
      <c r="I486" s="6"/>
      <c r="J486" s="6"/>
    </row>
    <row r="487" spans="1:10" ht="15" customHeight="1">
      <c r="A487" s="3"/>
      <c r="B487" s="4"/>
      <c r="C487" s="4"/>
      <c r="D487" s="5"/>
      <c r="E487" s="6"/>
      <c r="F487" s="6"/>
      <c r="G487" s="6"/>
      <c r="H487" s="6"/>
      <c r="I487" s="6"/>
      <c r="J487" s="6"/>
    </row>
    <row r="488" spans="1:10" ht="15" customHeight="1">
      <c r="A488" s="3"/>
      <c r="B488" s="4"/>
      <c r="C488" s="4"/>
      <c r="D488" s="5"/>
      <c r="E488" s="6"/>
      <c r="F488" s="6"/>
      <c r="G488" s="6"/>
      <c r="H488" s="6"/>
      <c r="I488" s="6"/>
      <c r="J488" s="6"/>
    </row>
    <row r="489" spans="1:10" ht="15" customHeight="1">
      <c r="A489" s="3"/>
      <c r="B489" s="4"/>
      <c r="C489" s="4"/>
      <c r="D489" s="5"/>
      <c r="E489" s="6"/>
      <c r="F489" s="6"/>
      <c r="G489" s="6"/>
      <c r="H489" s="6"/>
      <c r="I489" s="6"/>
      <c r="J489" s="6"/>
    </row>
    <row r="490" spans="1:10" ht="15" customHeight="1">
      <c r="A490" s="3"/>
      <c r="B490" s="4"/>
      <c r="C490" s="4"/>
      <c r="D490" s="5"/>
      <c r="E490" s="6"/>
      <c r="F490" s="6"/>
      <c r="G490" s="6"/>
      <c r="H490" s="6"/>
      <c r="I490" s="6"/>
      <c r="J490" s="6"/>
    </row>
    <row r="491" spans="1:10" ht="15" customHeight="1">
      <c r="A491" s="3"/>
      <c r="B491" s="4"/>
      <c r="C491" s="4"/>
      <c r="D491" s="5"/>
      <c r="E491" s="6"/>
      <c r="F491" s="6"/>
      <c r="G491" s="6"/>
      <c r="H491" s="6"/>
      <c r="I491" s="6"/>
      <c r="J491" s="6"/>
    </row>
    <row r="492" spans="1:10" ht="15" customHeight="1">
      <c r="A492" s="3"/>
      <c r="B492" s="4"/>
      <c r="C492" s="4"/>
      <c r="D492" s="5"/>
      <c r="E492" s="6"/>
      <c r="F492" s="6"/>
      <c r="G492" s="6"/>
      <c r="H492" s="6"/>
      <c r="I492" s="6"/>
      <c r="J492" s="6"/>
    </row>
    <row r="493" spans="1:10" ht="15" customHeight="1">
      <c r="A493" s="3"/>
      <c r="B493" s="4"/>
      <c r="C493" s="4"/>
      <c r="D493" s="5"/>
      <c r="E493" s="6"/>
      <c r="F493" s="6"/>
      <c r="G493" s="6"/>
      <c r="H493" s="6"/>
      <c r="I493" s="6"/>
      <c r="J493" s="6"/>
    </row>
    <row r="494" spans="1:10" ht="15" customHeight="1">
      <c r="A494" s="3"/>
      <c r="B494" s="4"/>
      <c r="C494" s="4"/>
      <c r="D494" s="5"/>
      <c r="E494" s="6"/>
      <c r="F494" s="6"/>
      <c r="G494" s="6"/>
      <c r="H494" s="6"/>
      <c r="I494" s="6"/>
      <c r="J494" s="6"/>
    </row>
    <row r="495" spans="1:10" ht="15" customHeight="1">
      <c r="A495" s="3"/>
      <c r="B495" s="4"/>
      <c r="C495" s="4"/>
      <c r="D495" s="5"/>
      <c r="E495" s="6"/>
      <c r="F495" s="6"/>
      <c r="G495" s="6"/>
      <c r="H495" s="6"/>
      <c r="I495" s="6"/>
      <c r="J495" s="6"/>
    </row>
    <row r="496" spans="1:10" ht="15" customHeight="1">
      <c r="A496" s="3"/>
      <c r="B496" s="4"/>
      <c r="C496" s="4"/>
      <c r="D496" s="5"/>
      <c r="E496" s="6"/>
      <c r="F496" s="6"/>
      <c r="G496" s="6"/>
      <c r="H496" s="6"/>
      <c r="I496" s="6"/>
      <c r="J496" s="6"/>
    </row>
    <row r="497" spans="1:10" ht="15" customHeight="1">
      <c r="A497" s="3"/>
      <c r="B497" s="4"/>
      <c r="C497" s="4"/>
      <c r="D497" s="5"/>
      <c r="E497" s="6"/>
      <c r="F497" s="6"/>
      <c r="G497" s="6"/>
      <c r="H497" s="6"/>
      <c r="I497" s="6"/>
      <c r="J497" s="6"/>
    </row>
    <row r="498" spans="1:10" ht="15" customHeight="1">
      <c r="A498" s="3"/>
      <c r="B498" s="4"/>
      <c r="C498" s="4"/>
      <c r="D498" s="5"/>
      <c r="E498" s="6"/>
      <c r="F498" s="6"/>
      <c r="G498" s="6"/>
      <c r="H498" s="6"/>
      <c r="I498" s="6"/>
      <c r="J498" s="6"/>
    </row>
    <row r="499" spans="1:10" ht="15" customHeight="1">
      <c r="A499" s="3"/>
      <c r="B499" s="4"/>
      <c r="C499" s="4"/>
      <c r="D499" s="5"/>
      <c r="E499" s="6"/>
      <c r="F499" s="6"/>
      <c r="G499" s="6"/>
      <c r="H499" s="6"/>
      <c r="I499" s="6"/>
      <c r="J499" s="6"/>
    </row>
    <row r="500" spans="1:10" ht="15" customHeight="1">
      <c r="A500" s="3"/>
      <c r="B500" s="4"/>
      <c r="C500" s="4"/>
      <c r="D500" s="5"/>
      <c r="E500" s="6"/>
      <c r="F500" s="6"/>
      <c r="G500" s="6"/>
      <c r="H500" s="6"/>
      <c r="I500" s="6"/>
      <c r="J500" s="6"/>
    </row>
    <row r="501" spans="1:10" ht="15" customHeight="1">
      <c r="A501" s="3"/>
      <c r="B501" s="4"/>
      <c r="C501" s="4"/>
      <c r="D501" s="5"/>
      <c r="E501" s="6"/>
      <c r="F501" s="6"/>
      <c r="G501" s="6"/>
      <c r="H501" s="6"/>
      <c r="I501" s="6"/>
      <c r="J501" s="6"/>
    </row>
    <row r="502" spans="1:10" ht="15" customHeight="1">
      <c r="A502" s="3"/>
      <c r="B502" s="4"/>
      <c r="C502" s="4"/>
      <c r="D502" s="5"/>
      <c r="E502" s="6"/>
      <c r="F502" s="6"/>
      <c r="G502" s="6"/>
      <c r="H502" s="6"/>
      <c r="I502" s="6"/>
      <c r="J502" s="6"/>
    </row>
    <row r="503" spans="1:10" ht="15" customHeight="1">
      <c r="A503" s="3"/>
      <c r="B503" s="4"/>
      <c r="C503" s="4"/>
      <c r="D503" s="5"/>
      <c r="E503" s="6"/>
      <c r="F503" s="6"/>
      <c r="G503" s="6"/>
      <c r="H503" s="6"/>
      <c r="I503" s="6"/>
      <c r="J503" s="6"/>
    </row>
    <row r="504" spans="1:10" ht="15" customHeight="1">
      <c r="A504" s="3"/>
      <c r="B504" s="4"/>
      <c r="C504" s="4"/>
      <c r="D504" s="5"/>
      <c r="E504" s="6"/>
      <c r="F504" s="6"/>
      <c r="G504" s="6"/>
      <c r="H504" s="6"/>
      <c r="I504" s="6"/>
      <c r="J504" s="6"/>
    </row>
    <row r="505" spans="1:10" ht="15" customHeight="1">
      <c r="A505" s="3"/>
      <c r="B505" s="4"/>
      <c r="C505" s="4"/>
      <c r="D505" s="5"/>
      <c r="E505" s="6"/>
      <c r="F505" s="6"/>
      <c r="G505" s="6"/>
      <c r="H505" s="6"/>
      <c r="I505" s="6"/>
      <c r="J505" s="6"/>
    </row>
    <row r="506" spans="1:10" ht="15" customHeight="1">
      <c r="A506" s="3"/>
      <c r="B506" s="4"/>
      <c r="C506" s="4"/>
      <c r="D506" s="5"/>
      <c r="E506" s="6"/>
      <c r="F506" s="6"/>
      <c r="G506" s="6"/>
      <c r="H506" s="6"/>
      <c r="I506" s="6"/>
      <c r="J506" s="6"/>
    </row>
    <row r="507" spans="1:10" ht="15" customHeight="1">
      <c r="A507" s="3"/>
      <c r="B507" s="4"/>
      <c r="C507" s="4"/>
      <c r="D507" s="5"/>
      <c r="E507" s="6"/>
      <c r="F507" s="6"/>
      <c r="G507" s="6"/>
      <c r="H507" s="6"/>
      <c r="I507" s="6"/>
      <c r="J507" s="6"/>
    </row>
    <row r="508" spans="1:10" ht="15" customHeight="1">
      <c r="A508" s="3"/>
      <c r="B508" s="4"/>
      <c r="C508" s="4"/>
      <c r="D508" s="5"/>
      <c r="E508" s="6"/>
      <c r="F508" s="6"/>
      <c r="G508" s="6"/>
      <c r="H508" s="6"/>
      <c r="I508" s="6"/>
      <c r="J508" s="6"/>
    </row>
    <row r="509" spans="1:10" ht="15" customHeight="1">
      <c r="A509" s="3"/>
      <c r="B509" s="4"/>
      <c r="C509" s="4"/>
      <c r="D509" s="5"/>
      <c r="E509" s="6"/>
      <c r="F509" s="6"/>
      <c r="G509" s="6"/>
      <c r="H509" s="6"/>
      <c r="I509" s="6"/>
      <c r="J509" s="6"/>
    </row>
    <row r="510" spans="1:10" ht="15" customHeight="1">
      <c r="A510" s="3"/>
      <c r="B510" s="4"/>
      <c r="C510" s="4"/>
      <c r="D510" s="5"/>
      <c r="E510" s="6"/>
      <c r="F510" s="6"/>
      <c r="G510" s="6"/>
      <c r="H510" s="6"/>
      <c r="I510" s="6"/>
      <c r="J510" s="6"/>
    </row>
    <row r="511" spans="1:10" ht="15" customHeight="1">
      <c r="A511" s="3"/>
      <c r="B511" s="4"/>
      <c r="C511" s="4"/>
      <c r="D511" s="5"/>
      <c r="E511" s="6"/>
      <c r="F511" s="6"/>
      <c r="G511" s="6"/>
      <c r="H511" s="6"/>
      <c r="I511" s="6"/>
      <c r="J511" s="6"/>
    </row>
    <row r="512" spans="1:10" ht="15" customHeight="1">
      <c r="A512" s="3"/>
      <c r="B512" s="4"/>
      <c r="C512" s="4"/>
      <c r="D512" s="5"/>
      <c r="E512" s="6"/>
      <c r="F512" s="6"/>
      <c r="G512" s="6"/>
      <c r="H512" s="6"/>
      <c r="I512" s="6"/>
      <c r="J512" s="6"/>
    </row>
    <row r="513" spans="1:10" ht="15" customHeight="1">
      <c r="A513" s="3"/>
      <c r="B513" s="4"/>
      <c r="C513" s="4"/>
      <c r="D513" s="5"/>
      <c r="E513" s="6"/>
      <c r="F513" s="6"/>
      <c r="G513" s="6"/>
      <c r="H513" s="6"/>
      <c r="I513" s="6"/>
      <c r="J513" s="6"/>
    </row>
    <row r="514" spans="1:10" ht="15" customHeight="1">
      <c r="A514" s="3"/>
      <c r="B514" s="4"/>
      <c r="C514" s="4"/>
      <c r="D514" s="5"/>
      <c r="E514" s="6"/>
      <c r="F514" s="6"/>
      <c r="G514" s="6"/>
      <c r="H514" s="6"/>
      <c r="I514" s="6"/>
      <c r="J514" s="6"/>
    </row>
    <row r="515" spans="1:10" ht="15" customHeight="1">
      <c r="A515" s="3"/>
      <c r="B515" s="4"/>
      <c r="C515" s="4"/>
      <c r="D515" s="5"/>
      <c r="E515" s="6"/>
      <c r="F515" s="6"/>
      <c r="G515" s="6"/>
      <c r="H515" s="6"/>
      <c r="I515" s="6"/>
      <c r="J515" s="6"/>
    </row>
    <row r="516" spans="1:10" ht="15" customHeight="1">
      <c r="A516" s="3"/>
      <c r="B516" s="4"/>
      <c r="C516" s="4"/>
      <c r="D516" s="5"/>
      <c r="E516" s="6"/>
      <c r="F516" s="6"/>
      <c r="G516" s="6"/>
      <c r="H516" s="6"/>
      <c r="I516" s="6"/>
      <c r="J516" s="6"/>
    </row>
    <row r="517" spans="1:10" ht="15" customHeight="1">
      <c r="A517" s="3"/>
      <c r="B517" s="4"/>
      <c r="C517" s="4"/>
      <c r="D517" s="5"/>
      <c r="E517" s="6"/>
      <c r="F517" s="6"/>
      <c r="G517" s="6"/>
      <c r="H517" s="6"/>
      <c r="I517" s="6"/>
      <c r="J517" s="6"/>
    </row>
    <row r="518" spans="1:10" ht="15" customHeight="1">
      <c r="A518" s="3"/>
      <c r="B518" s="4"/>
      <c r="C518" s="4"/>
      <c r="D518" s="5"/>
      <c r="E518" s="6"/>
      <c r="F518" s="6"/>
      <c r="G518" s="6"/>
      <c r="H518" s="6"/>
      <c r="I518" s="6"/>
      <c r="J518" s="6"/>
    </row>
    <row r="519" spans="1:10" ht="15" customHeight="1">
      <c r="A519" s="3"/>
      <c r="B519" s="4"/>
      <c r="C519" s="4"/>
      <c r="D519" s="5"/>
      <c r="E519" s="6"/>
      <c r="F519" s="6"/>
      <c r="G519" s="6"/>
      <c r="H519" s="6"/>
      <c r="I519" s="6"/>
      <c r="J519" s="6"/>
    </row>
    <row r="520" spans="1:10" ht="15" customHeight="1">
      <c r="A520" s="3"/>
      <c r="B520" s="4"/>
      <c r="C520" s="4"/>
      <c r="D520" s="5"/>
      <c r="E520" s="6"/>
      <c r="F520" s="6"/>
      <c r="G520" s="6"/>
      <c r="H520" s="6"/>
      <c r="I520" s="6"/>
      <c r="J520" s="6"/>
    </row>
    <row r="521" spans="1:10" ht="15" customHeight="1">
      <c r="A521" s="3"/>
      <c r="B521" s="4"/>
      <c r="C521" s="4"/>
      <c r="D521" s="5"/>
      <c r="E521" s="6"/>
      <c r="F521" s="6"/>
      <c r="G521" s="6"/>
      <c r="H521" s="6"/>
      <c r="I521" s="6"/>
      <c r="J521" s="6"/>
    </row>
    <row r="522" spans="1:10" ht="15" customHeight="1">
      <c r="A522" s="3"/>
      <c r="B522" s="4"/>
      <c r="C522" s="4"/>
      <c r="D522" s="5"/>
      <c r="E522" s="6"/>
      <c r="F522" s="6"/>
      <c r="G522" s="6"/>
      <c r="H522" s="6"/>
      <c r="I522" s="6"/>
      <c r="J522" s="6"/>
    </row>
    <row r="523" spans="1:10" ht="15" customHeight="1">
      <c r="A523" s="3"/>
      <c r="B523" s="4"/>
      <c r="C523" s="4"/>
      <c r="D523" s="5"/>
      <c r="E523" s="6"/>
      <c r="F523" s="6"/>
      <c r="G523" s="6"/>
      <c r="H523" s="6"/>
      <c r="I523" s="6"/>
      <c r="J523" s="6"/>
    </row>
    <row r="524" spans="1:10" ht="15" customHeight="1">
      <c r="A524" s="3"/>
      <c r="B524" s="4"/>
      <c r="C524" s="4"/>
      <c r="D524" s="5"/>
      <c r="E524" s="6"/>
      <c r="F524" s="6"/>
      <c r="G524" s="6"/>
      <c r="H524" s="6"/>
      <c r="I524" s="6"/>
      <c r="J524" s="6"/>
    </row>
    <row r="525" spans="1:10" ht="15" customHeight="1">
      <c r="A525" s="3"/>
      <c r="B525" s="4"/>
      <c r="C525" s="4"/>
      <c r="D525" s="5"/>
      <c r="E525" s="6"/>
      <c r="F525" s="6"/>
      <c r="G525" s="6"/>
      <c r="H525" s="6"/>
      <c r="I525" s="6"/>
      <c r="J525" s="6"/>
    </row>
    <row r="526" spans="1:10" ht="15" customHeight="1">
      <c r="A526" s="3"/>
      <c r="B526" s="4"/>
      <c r="C526" s="4"/>
      <c r="D526" s="5"/>
      <c r="E526" s="6"/>
      <c r="F526" s="6"/>
      <c r="G526" s="6"/>
      <c r="H526" s="6"/>
      <c r="I526" s="6"/>
      <c r="J526" s="6"/>
    </row>
    <row r="527" spans="1:10" ht="15" customHeight="1">
      <c r="A527" s="3"/>
      <c r="B527" s="4"/>
      <c r="C527" s="4"/>
      <c r="D527" s="5"/>
      <c r="E527" s="6"/>
      <c r="F527" s="6"/>
      <c r="G527" s="6"/>
      <c r="H527" s="6"/>
      <c r="I527" s="6"/>
      <c r="J527" s="6"/>
    </row>
    <row r="528" spans="1:10" ht="15" customHeight="1">
      <c r="A528" s="3"/>
      <c r="B528" s="4"/>
      <c r="C528" s="4"/>
      <c r="D528" s="5"/>
      <c r="E528" s="6"/>
      <c r="F528" s="6"/>
      <c r="G528" s="6"/>
      <c r="H528" s="6"/>
      <c r="I528" s="6"/>
      <c r="J528" s="6"/>
    </row>
    <row r="529" spans="1:10" ht="15" customHeight="1">
      <c r="A529" s="3"/>
      <c r="B529" s="4"/>
      <c r="C529" s="4"/>
      <c r="D529" s="5"/>
      <c r="E529" s="6"/>
      <c r="F529" s="6"/>
      <c r="G529" s="6"/>
      <c r="H529" s="6"/>
      <c r="I529" s="6"/>
      <c r="J529" s="6"/>
    </row>
    <row r="530" spans="1:10" ht="15" customHeight="1">
      <c r="A530" s="3"/>
      <c r="B530" s="4"/>
      <c r="C530" s="4"/>
      <c r="D530" s="5"/>
      <c r="E530" s="6"/>
      <c r="F530" s="6"/>
      <c r="G530" s="6"/>
      <c r="H530" s="6"/>
      <c r="I530" s="6"/>
      <c r="J530" s="6"/>
    </row>
    <row r="531" spans="1:10" ht="15" customHeight="1">
      <c r="A531" s="3"/>
      <c r="B531" s="4"/>
      <c r="C531" s="4"/>
      <c r="D531" s="5"/>
      <c r="E531" s="6"/>
      <c r="F531" s="6"/>
      <c r="G531" s="6"/>
      <c r="H531" s="6"/>
      <c r="I531" s="6"/>
      <c r="J531" s="6"/>
    </row>
    <row r="532" spans="1:10" ht="15" customHeight="1">
      <c r="A532" s="3"/>
      <c r="B532" s="4"/>
      <c r="C532" s="4"/>
      <c r="D532" s="5"/>
      <c r="E532" s="6"/>
      <c r="F532" s="6"/>
      <c r="G532" s="6"/>
      <c r="H532" s="6"/>
      <c r="I532" s="6"/>
      <c r="J532" s="6"/>
    </row>
    <row r="533" spans="1:10" ht="15" customHeight="1">
      <c r="A533" s="3"/>
      <c r="B533" s="4"/>
      <c r="C533" s="4"/>
      <c r="D533" s="5"/>
      <c r="E533" s="6"/>
      <c r="F533" s="6"/>
      <c r="G533" s="6"/>
      <c r="H533" s="6"/>
      <c r="I533" s="6"/>
      <c r="J533" s="6"/>
    </row>
    <row r="534" spans="1:10" ht="15" customHeight="1">
      <c r="A534" s="3"/>
      <c r="B534" s="4"/>
      <c r="C534" s="4"/>
      <c r="D534" s="5"/>
      <c r="E534" s="6"/>
      <c r="F534" s="6"/>
      <c r="G534" s="6"/>
      <c r="H534" s="6"/>
      <c r="I534" s="6"/>
      <c r="J534" s="6"/>
    </row>
    <row r="535" spans="1:10" ht="15" customHeight="1">
      <c r="A535" s="3"/>
      <c r="B535" s="4"/>
      <c r="C535" s="4"/>
      <c r="D535" s="5"/>
      <c r="E535" s="6"/>
      <c r="F535" s="6"/>
      <c r="G535" s="6"/>
      <c r="H535" s="6"/>
      <c r="I535" s="6"/>
      <c r="J535" s="6"/>
    </row>
    <row r="536" spans="1:10" ht="15" customHeight="1">
      <c r="A536" s="3"/>
      <c r="B536" s="4"/>
      <c r="C536" s="4"/>
      <c r="D536" s="5"/>
      <c r="E536" s="6"/>
      <c r="F536" s="6"/>
      <c r="G536" s="6"/>
      <c r="H536" s="6"/>
      <c r="I536" s="6"/>
      <c r="J536" s="6"/>
    </row>
    <row r="537" spans="1:10" ht="15" customHeight="1">
      <c r="A537" s="3"/>
      <c r="B537" s="4"/>
      <c r="C537" s="4"/>
      <c r="D537" s="5"/>
      <c r="E537" s="6"/>
      <c r="F537" s="6"/>
      <c r="G537" s="6"/>
      <c r="H537" s="6"/>
      <c r="I537" s="6"/>
      <c r="J537" s="6"/>
    </row>
    <row r="538" spans="1:10" ht="15" customHeight="1">
      <c r="A538" s="3"/>
      <c r="B538" s="4"/>
      <c r="C538" s="4"/>
      <c r="D538" s="5"/>
      <c r="E538" s="6"/>
      <c r="F538" s="6"/>
      <c r="G538" s="6"/>
      <c r="H538" s="6"/>
      <c r="I538" s="6"/>
      <c r="J538" s="6"/>
    </row>
    <row r="539" spans="1:10" ht="15" customHeight="1">
      <c r="A539" s="3"/>
      <c r="B539" s="4"/>
      <c r="C539" s="4"/>
      <c r="D539" s="5"/>
      <c r="E539" s="6"/>
      <c r="F539" s="6"/>
      <c r="G539" s="6"/>
      <c r="H539" s="6"/>
      <c r="I539" s="6"/>
      <c r="J539" s="6"/>
    </row>
    <row r="540" spans="1:10" ht="15" customHeight="1">
      <c r="A540" s="3"/>
      <c r="B540" s="4"/>
      <c r="C540" s="4"/>
      <c r="D540" s="5"/>
      <c r="E540" s="6"/>
      <c r="F540" s="6"/>
      <c r="G540" s="6"/>
      <c r="H540" s="6"/>
      <c r="I540" s="6"/>
      <c r="J540" s="6"/>
    </row>
    <row r="541" spans="1:10" ht="15" customHeight="1">
      <c r="A541" s="3"/>
      <c r="B541" s="4"/>
      <c r="C541" s="4"/>
      <c r="D541" s="5"/>
      <c r="E541" s="6"/>
      <c r="F541" s="6"/>
      <c r="G541" s="6"/>
      <c r="H541" s="6"/>
      <c r="I541" s="6"/>
      <c r="J541" s="6"/>
    </row>
    <row r="542" spans="1:10" ht="15" customHeight="1">
      <c r="A542" s="3"/>
      <c r="B542" s="4"/>
      <c r="C542" s="4"/>
      <c r="D542" s="5"/>
      <c r="E542" s="6"/>
      <c r="F542" s="6"/>
      <c r="G542" s="6"/>
      <c r="H542" s="6"/>
      <c r="I542" s="6"/>
      <c r="J542" s="6"/>
    </row>
    <row r="543" spans="1:10" ht="15" customHeight="1">
      <c r="A543" s="3"/>
      <c r="B543" s="4"/>
      <c r="C543" s="4"/>
      <c r="D543" s="5"/>
      <c r="E543" s="6"/>
      <c r="F543" s="6"/>
      <c r="G543" s="6"/>
      <c r="H543" s="6"/>
      <c r="I543" s="6"/>
      <c r="J543" s="6"/>
    </row>
    <row r="544" spans="1:10" ht="15" customHeight="1">
      <c r="A544" s="3"/>
      <c r="B544" s="4"/>
      <c r="C544" s="4"/>
      <c r="D544" s="5"/>
      <c r="E544" s="6"/>
      <c r="F544" s="6"/>
      <c r="G544" s="6"/>
      <c r="H544" s="6"/>
      <c r="I544" s="6"/>
      <c r="J544" s="6"/>
    </row>
    <row r="545" spans="1:10" ht="15" customHeight="1">
      <c r="A545" s="3"/>
      <c r="B545" s="4"/>
      <c r="C545" s="4"/>
      <c r="D545" s="5"/>
      <c r="E545" s="6"/>
      <c r="F545" s="6"/>
      <c r="G545" s="6"/>
      <c r="H545" s="6"/>
      <c r="I545" s="6"/>
      <c r="J545" s="6"/>
    </row>
    <row r="546" spans="1:10" ht="15" customHeight="1">
      <c r="A546" s="3"/>
      <c r="B546" s="4"/>
      <c r="C546" s="4"/>
      <c r="D546" s="5"/>
      <c r="E546" s="6"/>
      <c r="F546" s="6"/>
      <c r="G546" s="6"/>
      <c r="H546" s="6"/>
      <c r="I546" s="6"/>
      <c r="J546" s="6"/>
    </row>
    <row r="547" spans="1:10" ht="15" customHeight="1">
      <c r="A547" s="3"/>
      <c r="B547" s="4"/>
      <c r="C547" s="4"/>
      <c r="D547" s="5"/>
      <c r="E547" s="6"/>
      <c r="F547" s="6"/>
      <c r="G547" s="6"/>
      <c r="H547" s="6"/>
      <c r="I547" s="6"/>
      <c r="J547" s="6"/>
    </row>
    <row r="548" spans="1:10" ht="15" customHeight="1">
      <c r="A548" s="3"/>
      <c r="B548" s="4"/>
      <c r="C548" s="4"/>
      <c r="D548" s="5"/>
      <c r="E548" s="6"/>
      <c r="F548" s="6"/>
      <c r="G548" s="6"/>
      <c r="H548" s="6"/>
      <c r="I548" s="6"/>
      <c r="J548" s="6"/>
    </row>
    <row r="549" spans="1:10" ht="15" customHeight="1">
      <c r="A549" s="3"/>
      <c r="B549" s="4"/>
      <c r="C549" s="4"/>
      <c r="D549" s="5"/>
      <c r="E549" s="6"/>
      <c r="F549" s="6"/>
      <c r="G549" s="6"/>
      <c r="H549" s="6"/>
      <c r="I549" s="6"/>
      <c r="J549" s="6"/>
    </row>
    <row r="550" spans="1:10" ht="15" customHeight="1">
      <c r="A550" s="3"/>
      <c r="B550" s="4"/>
      <c r="C550" s="4"/>
      <c r="D550" s="5"/>
      <c r="E550" s="6"/>
      <c r="F550" s="6"/>
      <c r="G550" s="6"/>
      <c r="H550" s="6"/>
      <c r="I550" s="6"/>
      <c r="J550" s="6"/>
    </row>
    <row r="551" spans="1:10" ht="15" customHeight="1">
      <c r="A551" s="3"/>
      <c r="B551" s="4"/>
      <c r="C551" s="4"/>
      <c r="D551" s="5"/>
      <c r="E551" s="6"/>
      <c r="F551" s="6"/>
      <c r="G551" s="6"/>
      <c r="H551" s="6"/>
      <c r="I551" s="6"/>
      <c r="J551" s="6"/>
    </row>
    <row r="552" spans="1:10" ht="14.25" customHeight="1">
      <c r="A552" s="3"/>
      <c r="B552" s="4"/>
      <c r="C552" s="4"/>
      <c r="D552" s="5"/>
      <c r="E552" s="6"/>
      <c r="F552" s="6"/>
      <c r="G552" s="6"/>
      <c r="H552" s="6"/>
      <c r="I552" s="6"/>
      <c r="J552" s="6"/>
    </row>
    <row r="553" spans="1:10" ht="14.25" customHeight="1">
      <c r="A553" s="3"/>
      <c r="B553" s="4"/>
      <c r="C553" s="4"/>
      <c r="D553" s="5"/>
      <c r="E553" s="6"/>
      <c r="F553" s="6"/>
      <c r="G553" s="6"/>
      <c r="H553" s="6"/>
      <c r="I553" s="6"/>
      <c r="J553" s="6"/>
    </row>
    <row r="554" spans="1:10" ht="15" customHeight="1">
      <c r="A554" s="3"/>
      <c r="B554" s="4"/>
      <c r="C554" s="4"/>
      <c r="D554" s="5"/>
      <c r="E554" s="6"/>
      <c r="F554" s="6"/>
      <c r="G554" s="6"/>
      <c r="H554" s="6"/>
      <c r="I554" s="6"/>
      <c r="J554" s="6"/>
    </row>
    <row r="555" spans="1:10" ht="15" customHeight="1">
      <c r="A555" s="3"/>
      <c r="B555" s="4"/>
      <c r="C555" s="4"/>
      <c r="D555" s="5"/>
      <c r="E555" s="6"/>
      <c r="F555" s="6"/>
      <c r="G555" s="6"/>
      <c r="H555" s="6"/>
      <c r="I555" s="6"/>
      <c r="J555" s="6"/>
    </row>
    <row r="556" spans="1:10" ht="15" customHeight="1">
      <c r="A556" s="3"/>
      <c r="B556" s="4"/>
      <c r="C556" s="4"/>
      <c r="D556" s="5"/>
      <c r="E556" s="6"/>
      <c r="F556" s="6"/>
      <c r="G556" s="6"/>
      <c r="H556" s="6"/>
      <c r="I556" s="6"/>
      <c r="J556" s="6"/>
    </row>
    <row r="557" spans="1:10" ht="15" customHeight="1">
      <c r="A557" s="3"/>
      <c r="B557" s="4"/>
      <c r="C557" s="4"/>
      <c r="D557" s="5"/>
      <c r="E557" s="6"/>
      <c r="F557" s="6"/>
      <c r="G557" s="6"/>
      <c r="H557" s="6"/>
      <c r="I557" s="6"/>
      <c r="J557" s="6"/>
    </row>
    <row r="558" spans="1:10" ht="15" customHeight="1">
      <c r="A558" s="3"/>
      <c r="B558" s="4"/>
      <c r="C558" s="4"/>
      <c r="D558" s="5"/>
      <c r="E558" s="6"/>
      <c r="F558" s="6"/>
      <c r="G558" s="6"/>
      <c r="H558" s="6"/>
      <c r="I558" s="6"/>
      <c r="J558" s="6"/>
    </row>
    <row r="559" spans="1:10" ht="15" customHeight="1">
      <c r="A559" s="3"/>
      <c r="B559" s="4"/>
      <c r="C559" s="4"/>
      <c r="D559" s="5"/>
      <c r="E559" s="6"/>
      <c r="F559" s="6"/>
      <c r="G559" s="6"/>
      <c r="H559" s="6"/>
      <c r="I559" s="6"/>
      <c r="J559" s="6"/>
    </row>
    <row r="560" spans="1:10" ht="15" customHeight="1">
      <c r="A560" s="3"/>
      <c r="B560" s="4"/>
      <c r="C560" s="4"/>
      <c r="D560" s="5"/>
      <c r="E560" s="6"/>
      <c r="F560" s="6"/>
      <c r="G560" s="6"/>
      <c r="H560" s="6"/>
      <c r="I560" s="6"/>
      <c r="J560" s="6"/>
    </row>
    <row r="561" spans="1:10" ht="15" customHeight="1">
      <c r="A561" s="3"/>
      <c r="B561" s="4"/>
      <c r="C561" s="4"/>
      <c r="D561" s="5"/>
      <c r="E561" s="6"/>
      <c r="F561" s="6"/>
      <c r="G561" s="6"/>
      <c r="H561" s="6"/>
      <c r="I561" s="6"/>
      <c r="J561" s="6"/>
    </row>
    <row r="562" spans="1:10" ht="15" customHeight="1">
      <c r="A562" s="3"/>
      <c r="B562" s="4"/>
      <c r="C562" s="4"/>
      <c r="D562" s="5"/>
      <c r="E562" s="6"/>
      <c r="F562" s="6"/>
      <c r="G562" s="6"/>
      <c r="H562" s="6"/>
      <c r="I562" s="6"/>
      <c r="J562" s="6"/>
    </row>
    <row r="563" spans="1:10" ht="15" customHeight="1">
      <c r="A563" s="3"/>
      <c r="B563" s="4"/>
      <c r="C563" s="4"/>
      <c r="D563" s="5"/>
      <c r="E563" s="6"/>
      <c r="F563" s="6"/>
      <c r="G563" s="6"/>
      <c r="H563" s="6"/>
      <c r="I563" s="6"/>
      <c r="J563" s="6"/>
    </row>
    <row r="564" spans="1:10" ht="15" customHeight="1">
      <c r="A564" s="3"/>
      <c r="B564" s="4"/>
      <c r="C564" s="4"/>
      <c r="D564" s="5"/>
      <c r="E564" s="6"/>
      <c r="F564" s="6"/>
      <c r="G564" s="6"/>
      <c r="H564" s="6"/>
      <c r="I564" s="6"/>
      <c r="J564" s="6"/>
    </row>
    <row r="565" spans="1:10" ht="15" customHeight="1">
      <c r="A565" s="3"/>
      <c r="B565" s="4"/>
      <c r="C565" s="4"/>
      <c r="D565" s="5"/>
      <c r="E565" s="6"/>
      <c r="F565" s="6"/>
      <c r="G565" s="6"/>
      <c r="H565" s="6"/>
      <c r="I565" s="6"/>
      <c r="J565" s="6"/>
    </row>
    <row r="566" spans="1:10" ht="15" customHeight="1">
      <c r="A566" s="3"/>
      <c r="B566" s="4"/>
      <c r="C566" s="4"/>
      <c r="D566" s="5"/>
      <c r="E566" s="6"/>
      <c r="F566" s="6"/>
      <c r="G566" s="6"/>
      <c r="H566" s="6"/>
      <c r="I566" s="6"/>
      <c r="J566" s="6"/>
    </row>
    <row r="567" spans="1:10" ht="15" customHeight="1">
      <c r="A567" s="3"/>
      <c r="B567" s="4"/>
      <c r="C567" s="4"/>
      <c r="D567" s="5"/>
      <c r="E567" s="6"/>
      <c r="F567" s="6"/>
      <c r="G567" s="6"/>
      <c r="H567" s="6"/>
      <c r="I567" s="6"/>
      <c r="J567" s="6"/>
    </row>
    <row r="568" spans="1:10" ht="15" customHeight="1">
      <c r="A568" s="3"/>
      <c r="B568" s="4"/>
      <c r="C568" s="4"/>
      <c r="D568" s="5"/>
      <c r="E568" s="6"/>
      <c r="F568" s="6"/>
      <c r="G568" s="6"/>
      <c r="H568" s="6"/>
      <c r="I568" s="6"/>
      <c r="J568" s="6"/>
    </row>
    <row r="569" spans="1:10" ht="15" customHeight="1">
      <c r="A569" s="3"/>
      <c r="B569" s="4"/>
      <c r="C569" s="4"/>
      <c r="D569" s="5"/>
      <c r="E569" s="6"/>
      <c r="F569" s="6"/>
      <c r="G569" s="6"/>
      <c r="H569" s="6"/>
      <c r="I569" s="6"/>
      <c r="J569" s="6"/>
    </row>
    <row r="570" spans="1:10" ht="15" customHeight="1">
      <c r="A570" s="3"/>
      <c r="B570" s="4"/>
      <c r="C570" s="4"/>
      <c r="D570" s="5"/>
      <c r="E570" s="6"/>
      <c r="F570" s="6"/>
      <c r="G570" s="6"/>
      <c r="H570" s="6"/>
      <c r="I570" s="6"/>
      <c r="J570" s="6"/>
    </row>
    <row r="571" spans="1:10" ht="15" customHeight="1">
      <c r="A571" s="3"/>
      <c r="B571" s="4"/>
      <c r="C571" s="4"/>
      <c r="D571" s="5"/>
      <c r="E571" s="6"/>
      <c r="F571" s="6"/>
      <c r="G571" s="6"/>
      <c r="H571" s="6"/>
      <c r="I571" s="6"/>
      <c r="J571" s="6"/>
    </row>
    <row r="572" spans="1:10" ht="15" customHeight="1">
      <c r="A572" s="3"/>
      <c r="B572" s="4"/>
      <c r="C572" s="4"/>
      <c r="D572" s="5"/>
      <c r="E572" s="6"/>
      <c r="F572" s="6"/>
      <c r="G572" s="6"/>
      <c r="H572" s="6"/>
      <c r="I572" s="6"/>
      <c r="J572" s="6"/>
    </row>
    <row r="573" spans="1:10" ht="15" customHeight="1">
      <c r="A573" s="3"/>
      <c r="B573" s="4"/>
      <c r="C573" s="4"/>
      <c r="D573" s="5"/>
      <c r="E573" s="6"/>
      <c r="F573" s="6"/>
      <c r="G573" s="6"/>
      <c r="H573" s="6"/>
      <c r="I573" s="6"/>
      <c r="J573" s="6"/>
    </row>
    <row r="574" spans="1:10" ht="15" customHeight="1">
      <c r="A574" s="3"/>
      <c r="B574" s="4"/>
      <c r="C574" s="4"/>
      <c r="D574" s="5"/>
      <c r="E574" s="6"/>
      <c r="F574" s="6"/>
      <c r="G574" s="6"/>
      <c r="H574" s="6"/>
      <c r="I574" s="6"/>
      <c r="J574" s="6"/>
    </row>
    <row r="575" spans="1:10" ht="15" customHeight="1">
      <c r="A575" s="3"/>
      <c r="B575" s="4"/>
      <c r="C575" s="4"/>
      <c r="D575" s="5"/>
      <c r="E575" s="6"/>
      <c r="F575" s="6"/>
      <c r="G575" s="6"/>
      <c r="H575" s="6"/>
      <c r="I575" s="6"/>
      <c r="J575" s="6"/>
    </row>
    <row r="576" spans="1:10" ht="15" customHeight="1">
      <c r="A576" s="3"/>
      <c r="B576" s="4"/>
      <c r="C576" s="4"/>
      <c r="D576" s="5"/>
      <c r="E576" s="6"/>
      <c r="F576" s="6"/>
      <c r="G576" s="6"/>
      <c r="H576" s="6"/>
      <c r="I576" s="6"/>
      <c r="J576" s="6"/>
    </row>
    <row r="577" spans="1:10" ht="15" customHeight="1">
      <c r="A577" s="3"/>
      <c r="B577" s="4"/>
      <c r="C577" s="4"/>
      <c r="D577" s="5"/>
      <c r="E577" s="6"/>
      <c r="F577" s="6"/>
      <c r="G577" s="6"/>
      <c r="H577" s="6"/>
      <c r="I577" s="6"/>
      <c r="J577" s="6"/>
    </row>
    <row r="578" spans="1:10" ht="15" customHeight="1">
      <c r="A578" s="3"/>
      <c r="B578" s="4"/>
      <c r="C578" s="4"/>
      <c r="D578" s="5"/>
      <c r="E578" s="6"/>
      <c r="F578" s="6"/>
      <c r="G578" s="6"/>
      <c r="H578" s="6"/>
      <c r="I578" s="6"/>
      <c r="J578" s="6"/>
    </row>
    <row r="579" spans="1:10" ht="15" customHeight="1">
      <c r="A579" s="3"/>
      <c r="B579" s="4"/>
      <c r="C579" s="4"/>
      <c r="D579" s="5"/>
      <c r="E579" s="6"/>
      <c r="F579" s="6"/>
      <c r="G579" s="6"/>
      <c r="H579" s="6"/>
      <c r="I579" s="6"/>
      <c r="J579" s="6"/>
    </row>
    <row r="580" spans="1:10" ht="15" customHeight="1">
      <c r="A580" s="3"/>
      <c r="B580" s="4"/>
      <c r="C580" s="4"/>
      <c r="D580" s="5"/>
      <c r="E580" s="6"/>
      <c r="F580" s="6"/>
      <c r="G580" s="6"/>
      <c r="H580" s="6"/>
      <c r="I580" s="6"/>
      <c r="J580" s="6"/>
    </row>
    <row r="581" spans="1:10" ht="15" customHeight="1">
      <c r="A581" s="3"/>
      <c r="B581" s="4"/>
      <c r="C581" s="4"/>
      <c r="D581" s="5"/>
      <c r="E581" s="6"/>
      <c r="F581" s="6"/>
      <c r="G581" s="6"/>
      <c r="H581" s="6"/>
      <c r="I581" s="6"/>
      <c r="J581" s="6"/>
    </row>
    <row r="582" spans="1:10" ht="15" customHeight="1">
      <c r="A582" s="3"/>
      <c r="B582" s="4"/>
      <c r="C582" s="4"/>
      <c r="D582" s="5"/>
      <c r="E582" s="6"/>
      <c r="F582" s="6"/>
      <c r="G582" s="6"/>
      <c r="H582" s="6"/>
      <c r="I582" s="6"/>
      <c r="J582" s="6"/>
    </row>
    <row r="583" spans="1:10" ht="15" customHeight="1">
      <c r="A583" s="3"/>
      <c r="B583" s="4"/>
      <c r="C583" s="4"/>
      <c r="D583" s="5"/>
      <c r="E583" s="6"/>
      <c r="F583" s="6"/>
      <c r="G583" s="6"/>
      <c r="H583" s="6"/>
      <c r="I583" s="6"/>
      <c r="J583" s="6"/>
    </row>
    <row r="584" spans="1:10" ht="15" customHeight="1">
      <c r="A584" s="3"/>
      <c r="B584" s="4"/>
      <c r="C584" s="4"/>
      <c r="D584" s="5"/>
      <c r="E584" s="6"/>
      <c r="F584" s="6"/>
      <c r="G584" s="6"/>
      <c r="H584" s="6"/>
      <c r="I584" s="6"/>
      <c r="J584" s="6"/>
    </row>
    <row r="585" spans="1:10" ht="15" customHeight="1">
      <c r="A585" s="3"/>
      <c r="B585" s="4"/>
      <c r="C585" s="4"/>
      <c r="D585" s="5"/>
      <c r="E585" s="6"/>
      <c r="F585" s="6"/>
      <c r="G585" s="6"/>
      <c r="H585" s="6"/>
      <c r="I585" s="6"/>
      <c r="J585" s="6"/>
    </row>
    <row r="586" spans="1:10" ht="15" customHeight="1">
      <c r="A586" s="3"/>
      <c r="B586" s="4"/>
      <c r="C586" s="4"/>
      <c r="D586" s="5"/>
      <c r="E586" s="6"/>
      <c r="F586" s="6"/>
      <c r="G586" s="6"/>
      <c r="H586" s="6"/>
      <c r="I586" s="6"/>
      <c r="J586" s="6"/>
    </row>
    <row r="587" spans="1:10" ht="15" customHeight="1">
      <c r="A587" s="3"/>
      <c r="B587" s="4"/>
      <c r="C587" s="4"/>
      <c r="D587" s="5"/>
      <c r="E587" s="6"/>
      <c r="F587" s="6"/>
      <c r="G587" s="6"/>
      <c r="H587" s="6"/>
      <c r="I587" s="6"/>
      <c r="J587" s="6"/>
    </row>
    <row r="588" spans="1:10" ht="15" customHeight="1">
      <c r="A588" s="3"/>
      <c r="B588" s="4"/>
      <c r="C588" s="4"/>
      <c r="D588" s="5"/>
      <c r="E588" s="6"/>
      <c r="F588" s="6"/>
      <c r="G588" s="6"/>
      <c r="H588" s="6"/>
      <c r="I588" s="6"/>
      <c r="J588" s="6"/>
    </row>
    <row r="589" spans="1:10" ht="14.25" customHeight="1">
      <c r="A589" s="3"/>
      <c r="B589" s="4"/>
      <c r="C589" s="4"/>
      <c r="D589" s="5"/>
      <c r="E589" s="6"/>
      <c r="F589" s="6"/>
      <c r="G589" s="6"/>
      <c r="H589" s="6"/>
      <c r="I589" s="6"/>
      <c r="J589" s="6"/>
    </row>
    <row r="590" spans="1:10" ht="14.25" customHeight="1">
      <c r="A590" s="3"/>
      <c r="B590" s="4"/>
      <c r="C590" s="4"/>
      <c r="D590" s="5"/>
      <c r="E590" s="6"/>
      <c r="F590" s="6"/>
      <c r="G590" s="6"/>
      <c r="H590" s="6"/>
      <c r="I590" s="6"/>
      <c r="J590" s="6"/>
    </row>
    <row r="591" spans="1:10" ht="15" customHeight="1">
      <c r="A591" s="3"/>
      <c r="B591" s="4"/>
      <c r="C591" s="4"/>
      <c r="D591" s="5"/>
      <c r="E591" s="6"/>
      <c r="F591" s="6"/>
      <c r="G591" s="6"/>
      <c r="H591" s="6"/>
      <c r="I591" s="6"/>
      <c r="J591" s="6"/>
    </row>
    <row r="592" spans="1:10" ht="15" customHeight="1">
      <c r="A592" s="3"/>
      <c r="B592" s="4"/>
      <c r="C592" s="4"/>
      <c r="D592" s="5"/>
      <c r="E592" s="6"/>
      <c r="F592" s="6"/>
      <c r="G592" s="6"/>
      <c r="H592" s="6"/>
      <c r="I592" s="6"/>
      <c r="J592" s="6"/>
    </row>
    <row r="593" spans="1:10" ht="15" customHeight="1">
      <c r="A593" s="3"/>
      <c r="B593" s="4"/>
      <c r="C593" s="4"/>
      <c r="D593" s="5"/>
      <c r="E593" s="6"/>
      <c r="F593" s="6"/>
      <c r="G593" s="6"/>
      <c r="H593" s="6"/>
      <c r="I593" s="6"/>
      <c r="J593" s="6"/>
    </row>
    <row r="594" spans="1:10" ht="15" customHeight="1">
      <c r="A594" s="3"/>
      <c r="B594" s="4"/>
      <c r="C594" s="4"/>
      <c r="D594" s="5"/>
      <c r="E594" s="6"/>
      <c r="F594" s="6"/>
      <c r="G594" s="6"/>
      <c r="H594" s="6"/>
      <c r="I594" s="6"/>
      <c r="J594" s="6"/>
    </row>
    <row r="595" spans="1:10" ht="14.25" customHeight="1">
      <c r="A595" s="3"/>
      <c r="B595" s="4"/>
      <c r="C595" s="4"/>
      <c r="D595" s="5"/>
      <c r="E595" s="6"/>
      <c r="F595" s="6"/>
      <c r="G595" s="6"/>
      <c r="H595" s="6"/>
      <c r="I595" s="6"/>
      <c r="J595" s="6"/>
    </row>
    <row r="596" spans="1:10" ht="15" customHeight="1">
      <c r="A596" s="3"/>
      <c r="B596" s="4"/>
      <c r="C596" s="4"/>
      <c r="D596" s="5"/>
      <c r="E596" s="6"/>
      <c r="F596" s="6"/>
      <c r="G596" s="6"/>
      <c r="H596" s="6"/>
      <c r="I596" s="6"/>
      <c r="J596" s="6"/>
    </row>
    <row r="597" spans="1:10" ht="15" customHeight="1">
      <c r="A597" s="3"/>
      <c r="B597" s="4"/>
      <c r="C597" s="4"/>
      <c r="D597" s="5"/>
      <c r="E597" s="6"/>
      <c r="F597" s="6"/>
      <c r="G597" s="6"/>
      <c r="H597" s="6"/>
      <c r="I597" s="6"/>
      <c r="J597" s="6"/>
    </row>
    <row r="598" spans="1:10" ht="14.25" customHeight="1">
      <c r="A598" s="3"/>
      <c r="B598" s="4"/>
      <c r="C598" s="4"/>
      <c r="D598" s="5"/>
      <c r="E598" s="6"/>
      <c r="F598" s="6"/>
      <c r="G598" s="6"/>
      <c r="H598" s="6"/>
      <c r="I598" s="6"/>
      <c r="J598" s="6"/>
    </row>
    <row r="599" spans="1:10" ht="14.25" customHeight="1">
      <c r="A599" s="3"/>
      <c r="B599" s="4"/>
      <c r="C599" s="4"/>
      <c r="D599" s="5"/>
      <c r="E599" s="6"/>
      <c r="F599" s="6"/>
      <c r="G599" s="6"/>
      <c r="H599" s="6"/>
      <c r="I599" s="6"/>
      <c r="J599" s="6"/>
    </row>
    <row r="600" spans="1:10" ht="15" customHeight="1">
      <c r="A600" s="3"/>
      <c r="B600" s="4"/>
      <c r="C600" s="4"/>
      <c r="D600" s="5"/>
      <c r="E600" s="6"/>
      <c r="F600" s="6"/>
      <c r="G600" s="6"/>
      <c r="H600" s="6"/>
      <c r="I600" s="6"/>
      <c r="J600" s="6"/>
    </row>
    <row r="601" spans="1:10" ht="15" customHeight="1">
      <c r="A601" s="3"/>
      <c r="B601" s="4"/>
      <c r="C601" s="4"/>
      <c r="D601" s="5"/>
      <c r="E601" s="6"/>
      <c r="F601" s="6"/>
      <c r="G601" s="6"/>
      <c r="H601" s="6"/>
      <c r="I601" s="6"/>
      <c r="J601" s="6"/>
    </row>
    <row r="602" spans="1:10" ht="15" customHeight="1">
      <c r="A602" s="3"/>
      <c r="B602" s="4"/>
      <c r="C602" s="4"/>
      <c r="D602" s="5"/>
      <c r="E602" s="6"/>
      <c r="F602" s="6"/>
      <c r="G602" s="6"/>
      <c r="H602" s="6"/>
      <c r="I602" s="6"/>
      <c r="J602" s="6"/>
    </row>
    <row r="603" spans="1:10" ht="15" customHeight="1">
      <c r="A603" s="3"/>
      <c r="B603" s="4"/>
      <c r="C603" s="4"/>
      <c r="D603" s="5"/>
      <c r="E603" s="6"/>
      <c r="F603" s="6"/>
      <c r="G603" s="6"/>
      <c r="H603" s="6"/>
      <c r="I603" s="6"/>
      <c r="J603" s="6"/>
    </row>
    <row r="604" spans="1:10" ht="15" customHeight="1">
      <c r="A604" s="3"/>
      <c r="B604" s="4"/>
      <c r="C604" s="4"/>
      <c r="D604" s="5"/>
      <c r="E604" s="6"/>
      <c r="F604" s="6"/>
      <c r="G604" s="6"/>
      <c r="H604" s="6"/>
      <c r="I604" s="6"/>
      <c r="J604" s="6"/>
    </row>
    <row r="605" spans="1:10" ht="15" customHeight="1">
      <c r="A605" s="3"/>
      <c r="B605" s="4"/>
      <c r="C605" s="4"/>
      <c r="D605" s="5"/>
      <c r="E605" s="6"/>
      <c r="F605" s="6"/>
      <c r="G605" s="6"/>
      <c r="H605" s="6"/>
      <c r="I605" s="6"/>
      <c r="J605" s="6"/>
    </row>
    <row r="606" spans="1:10" ht="15" customHeight="1">
      <c r="A606" s="3"/>
      <c r="B606" s="4"/>
      <c r="C606" s="4"/>
      <c r="D606" s="5"/>
      <c r="E606" s="6"/>
      <c r="F606" s="6"/>
      <c r="G606" s="6"/>
      <c r="H606" s="6"/>
      <c r="I606" s="6"/>
      <c r="J606" s="6"/>
    </row>
    <row r="607" spans="1:10" ht="15" customHeight="1">
      <c r="A607" s="3"/>
      <c r="B607" s="4"/>
      <c r="C607" s="4"/>
      <c r="D607" s="5"/>
      <c r="E607" s="6"/>
      <c r="F607" s="6"/>
      <c r="G607" s="6"/>
      <c r="H607" s="6"/>
      <c r="I607" s="6"/>
      <c r="J607" s="6"/>
    </row>
    <row r="608" spans="1:10" ht="15" customHeight="1">
      <c r="A608" s="3"/>
      <c r="B608" s="4"/>
      <c r="C608" s="4"/>
      <c r="D608" s="5"/>
      <c r="E608" s="6"/>
      <c r="F608" s="6"/>
      <c r="G608" s="6"/>
      <c r="H608" s="6"/>
      <c r="I608" s="6"/>
      <c r="J608" s="6"/>
    </row>
    <row r="609" spans="1:10" ht="15" customHeight="1">
      <c r="A609" s="3"/>
      <c r="B609" s="4"/>
      <c r="C609" s="4"/>
      <c r="D609" s="5"/>
      <c r="E609" s="6"/>
      <c r="F609" s="6"/>
      <c r="G609" s="6"/>
      <c r="H609" s="6"/>
      <c r="I609" s="6"/>
      <c r="J609" s="6"/>
    </row>
    <row r="610" spans="1:10" ht="15" customHeight="1">
      <c r="A610" s="3"/>
      <c r="B610" s="4"/>
      <c r="C610" s="4"/>
      <c r="D610" s="5"/>
      <c r="E610" s="6"/>
      <c r="F610" s="6"/>
      <c r="G610" s="6"/>
      <c r="H610" s="6"/>
      <c r="I610" s="6"/>
      <c r="J610" s="6"/>
    </row>
    <row r="611" spans="1:10" ht="15" customHeight="1">
      <c r="A611" s="3"/>
      <c r="B611" s="4"/>
      <c r="C611" s="4"/>
      <c r="D611" s="5"/>
      <c r="E611" s="6"/>
      <c r="F611" s="6"/>
      <c r="G611" s="6"/>
      <c r="H611" s="6"/>
      <c r="I611" s="6"/>
      <c r="J611" s="6"/>
    </row>
    <row r="612" spans="1:10" ht="15" customHeight="1">
      <c r="A612" s="3"/>
      <c r="B612" s="4"/>
      <c r="C612" s="4"/>
      <c r="D612" s="5"/>
      <c r="E612" s="6"/>
      <c r="F612" s="6"/>
      <c r="G612" s="6"/>
      <c r="H612" s="6"/>
      <c r="I612" s="6"/>
      <c r="J612" s="6"/>
    </row>
    <row r="613" spans="1:10" ht="15" customHeight="1">
      <c r="A613" s="3"/>
      <c r="B613" s="4"/>
      <c r="C613" s="4"/>
      <c r="D613" s="5"/>
      <c r="E613" s="6"/>
      <c r="F613" s="6"/>
      <c r="G613" s="6"/>
      <c r="H613" s="6"/>
      <c r="I613" s="6"/>
      <c r="J613" s="6"/>
    </row>
    <row r="614" spans="1:10" ht="15" customHeight="1">
      <c r="A614" s="3"/>
      <c r="B614" s="4"/>
      <c r="C614" s="4"/>
      <c r="D614" s="5"/>
      <c r="E614" s="6"/>
      <c r="F614" s="6"/>
      <c r="G614" s="6"/>
      <c r="H614" s="6"/>
      <c r="I614" s="6"/>
      <c r="J614" s="6"/>
    </row>
    <row r="615" spans="1:10" ht="15" customHeight="1">
      <c r="A615" s="3"/>
      <c r="B615" s="4"/>
      <c r="C615" s="4"/>
      <c r="D615" s="5"/>
      <c r="E615" s="6"/>
      <c r="F615" s="6"/>
      <c r="G615" s="6"/>
      <c r="H615" s="6"/>
      <c r="I615" s="6"/>
      <c r="J615" s="6"/>
    </row>
    <row r="616" spans="1:10" ht="15" customHeight="1">
      <c r="A616" s="3"/>
      <c r="B616" s="4"/>
      <c r="C616" s="4"/>
      <c r="D616" s="5"/>
      <c r="E616" s="6"/>
      <c r="F616" s="6"/>
      <c r="G616" s="6"/>
      <c r="H616" s="6"/>
      <c r="I616" s="6"/>
      <c r="J616" s="6"/>
    </row>
    <row r="617" spans="1:10" ht="15" customHeight="1">
      <c r="A617" s="3"/>
      <c r="B617" s="4"/>
      <c r="C617" s="4"/>
      <c r="D617" s="5"/>
      <c r="E617" s="6"/>
      <c r="F617" s="6"/>
      <c r="G617" s="6"/>
      <c r="H617" s="6"/>
      <c r="I617" s="6"/>
      <c r="J617" s="6"/>
    </row>
    <row r="618" spans="1:10" ht="15" customHeight="1">
      <c r="A618" s="3"/>
      <c r="B618" s="4"/>
      <c r="C618" s="4"/>
      <c r="D618" s="5"/>
      <c r="E618" s="6"/>
      <c r="F618" s="6"/>
      <c r="G618" s="6"/>
      <c r="H618" s="6"/>
      <c r="I618" s="6"/>
      <c r="J618" s="6"/>
    </row>
    <row r="619" spans="1:10" ht="15" customHeight="1">
      <c r="A619" s="3"/>
      <c r="B619" s="4"/>
      <c r="C619" s="4"/>
      <c r="D619" s="5"/>
      <c r="E619" s="6"/>
      <c r="F619" s="6"/>
      <c r="G619" s="6"/>
      <c r="H619" s="6"/>
      <c r="I619" s="6"/>
      <c r="J619" s="6"/>
    </row>
    <row r="620" spans="1:10" ht="15" customHeight="1">
      <c r="A620" s="3"/>
      <c r="B620" s="4"/>
      <c r="C620" s="4"/>
      <c r="D620" s="5"/>
      <c r="E620" s="6"/>
      <c r="F620" s="6"/>
      <c r="G620" s="6"/>
      <c r="H620" s="6"/>
      <c r="I620" s="6"/>
      <c r="J620" s="6"/>
    </row>
    <row r="621" spans="1:10" ht="15" customHeight="1">
      <c r="A621" s="3"/>
      <c r="B621" s="4"/>
      <c r="C621" s="4"/>
      <c r="D621" s="5"/>
      <c r="E621" s="6"/>
      <c r="F621" s="6"/>
      <c r="G621" s="6"/>
      <c r="H621" s="6"/>
      <c r="I621" s="6"/>
      <c r="J621" s="6"/>
    </row>
    <row r="622" spans="1:10" ht="15" customHeight="1">
      <c r="A622" s="3"/>
      <c r="B622" s="4"/>
      <c r="C622" s="4"/>
      <c r="D622" s="5"/>
      <c r="E622" s="6"/>
      <c r="F622" s="6"/>
      <c r="G622" s="6"/>
      <c r="H622" s="6"/>
      <c r="I622" s="6"/>
      <c r="J622" s="6"/>
    </row>
    <row r="623" spans="1:10" ht="15" customHeight="1">
      <c r="A623" s="3"/>
      <c r="B623" s="4"/>
      <c r="C623" s="4"/>
      <c r="D623" s="5"/>
      <c r="E623" s="6"/>
      <c r="F623" s="6"/>
      <c r="G623" s="6"/>
      <c r="H623" s="12"/>
      <c r="I623" s="6"/>
      <c r="J623" s="12"/>
    </row>
    <row r="624" spans="1:10" ht="15" customHeight="1">
      <c r="A624" s="3"/>
      <c r="B624" s="4"/>
      <c r="C624" s="4"/>
      <c r="D624" s="5"/>
      <c r="E624" s="6"/>
      <c r="F624" s="6"/>
      <c r="G624" s="6"/>
      <c r="H624" s="6"/>
      <c r="I624" s="6"/>
      <c r="J624" s="6"/>
    </row>
    <row r="625" spans="1:10" ht="15" customHeight="1">
      <c r="A625" s="3"/>
      <c r="B625" s="4"/>
      <c r="C625" s="4"/>
      <c r="D625" s="5"/>
      <c r="E625" s="6"/>
      <c r="F625" s="6"/>
      <c r="G625" s="6"/>
      <c r="H625" s="12"/>
      <c r="I625" s="6"/>
      <c r="J625" s="12"/>
    </row>
    <row r="626" spans="1:10" ht="15" customHeight="1">
      <c r="A626" s="3"/>
      <c r="B626" s="4"/>
      <c r="C626" s="4"/>
      <c r="D626" s="5"/>
      <c r="E626" s="6"/>
      <c r="F626" s="6"/>
      <c r="G626" s="6"/>
      <c r="H626" s="6"/>
      <c r="I626" s="6"/>
      <c r="J626" s="6"/>
    </row>
    <row r="627" spans="1:10" ht="15" customHeight="1">
      <c r="A627" s="3"/>
      <c r="B627" s="4"/>
      <c r="C627" s="4"/>
      <c r="D627" s="5"/>
      <c r="E627" s="6"/>
      <c r="F627" s="6"/>
      <c r="G627" s="6"/>
      <c r="H627" s="6"/>
      <c r="I627" s="6"/>
      <c r="J627" s="6"/>
    </row>
    <row r="628" spans="1:10" ht="15" customHeight="1">
      <c r="A628" s="3"/>
      <c r="B628" s="4"/>
      <c r="C628" s="4"/>
      <c r="D628" s="5"/>
      <c r="E628" s="6"/>
      <c r="F628" s="6"/>
      <c r="G628" s="6"/>
      <c r="H628" s="6"/>
      <c r="I628" s="6"/>
      <c r="J628" s="6"/>
    </row>
    <row r="629" spans="1:10" ht="15" customHeight="1">
      <c r="A629" s="13"/>
      <c r="B629" s="4"/>
      <c r="C629" s="14"/>
      <c r="D629" s="14"/>
      <c r="E629" s="15"/>
      <c r="F629" s="15"/>
      <c r="G629" s="6"/>
      <c r="H629" s="6"/>
      <c r="I629" s="6"/>
      <c r="J629" s="6"/>
    </row>
    <row r="630" spans="1:10" ht="15" customHeight="1">
      <c r="A630" s="13"/>
      <c r="B630" s="4"/>
      <c r="C630" s="14"/>
      <c r="D630" s="14"/>
      <c r="E630" s="15"/>
      <c r="F630" s="15"/>
      <c r="G630" s="6"/>
      <c r="H630" s="12"/>
      <c r="I630" s="6"/>
      <c r="J630" s="12"/>
    </row>
    <row r="631" spans="1:10" ht="15" customHeight="1">
      <c r="A631" s="13"/>
      <c r="B631" s="4"/>
      <c r="C631" s="14"/>
      <c r="D631" s="14"/>
      <c r="E631" s="15"/>
      <c r="F631" s="15"/>
      <c r="G631" s="6"/>
      <c r="H631" s="12"/>
      <c r="I631" s="6"/>
      <c r="J631" s="12"/>
    </row>
    <row r="632" spans="1:10" ht="15" customHeight="1">
      <c r="A632" s="13"/>
      <c r="B632" s="4"/>
      <c r="C632" s="14"/>
      <c r="D632" s="14"/>
      <c r="E632" s="15"/>
      <c r="F632" s="15"/>
      <c r="G632" s="6"/>
      <c r="H632" s="12"/>
      <c r="I632" s="6"/>
      <c r="J632" s="12"/>
    </row>
    <row r="633" spans="1:10" ht="15" customHeight="1">
      <c r="A633" s="13"/>
      <c r="B633" s="4"/>
      <c r="C633" s="14"/>
      <c r="D633" s="14"/>
      <c r="E633" s="15"/>
      <c r="F633" s="15"/>
      <c r="G633" s="6"/>
      <c r="H633" s="6"/>
      <c r="I633" s="6"/>
      <c r="J633" s="6"/>
    </row>
    <row r="634" spans="1:10" ht="15" customHeight="1">
      <c r="A634" s="3"/>
      <c r="B634" s="4"/>
      <c r="C634" s="4"/>
      <c r="D634" s="5"/>
      <c r="E634" s="6"/>
      <c r="F634" s="6"/>
      <c r="G634" s="6"/>
      <c r="H634" s="6"/>
      <c r="I634" s="6"/>
      <c r="J634" s="6"/>
    </row>
    <row r="635" spans="1:10" ht="15" customHeight="1">
      <c r="A635" s="3"/>
      <c r="B635" s="4"/>
      <c r="C635" s="4"/>
      <c r="D635" s="5"/>
      <c r="E635" s="6"/>
      <c r="F635" s="6"/>
      <c r="G635" s="6"/>
      <c r="H635" s="6"/>
      <c r="I635" s="6"/>
      <c r="J635" s="6"/>
    </row>
    <row r="636" spans="1:10" ht="15" customHeight="1">
      <c r="A636" s="3"/>
      <c r="B636" s="4"/>
      <c r="C636" s="4"/>
      <c r="D636" s="5"/>
      <c r="E636" s="6"/>
      <c r="F636" s="6"/>
      <c r="G636" s="6"/>
      <c r="H636" s="12"/>
      <c r="I636" s="6"/>
      <c r="J636" s="12"/>
    </row>
    <row r="637" spans="1:10" ht="15" customHeight="1">
      <c r="A637" s="3"/>
      <c r="B637" s="4"/>
      <c r="C637" s="4"/>
      <c r="D637" s="5"/>
      <c r="E637" s="6"/>
      <c r="F637" s="6"/>
      <c r="G637" s="6"/>
      <c r="H637" s="12"/>
      <c r="I637" s="6"/>
      <c r="J637" s="12"/>
    </row>
    <row r="638" spans="1:10" ht="15" customHeight="1">
      <c r="A638" s="3"/>
      <c r="B638" s="4"/>
      <c r="C638" s="4"/>
      <c r="D638" s="5"/>
      <c r="E638" s="6"/>
      <c r="F638" s="6"/>
      <c r="G638" s="6"/>
      <c r="H638" s="12"/>
      <c r="I638" s="6"/>
      <c r="J638" s="12"/>
    </row>
    <row r="639" spans="1:10" ht="15" customHeight="1">
      <c r="A639" s="3"/>
      <c r="B639" s="4"/>
      <c r="C639" s="4"/>
      <c r="D639" s="5"/>
      <c r="E639" s="6"/>
      <c r="F639" s="6"/>
      <c r="G639" s="6"/>
      <c r="H639" s="12"/>
      <c r="I639" s="6"/>
      <c r="J639" s="12"/>
    </row>
    <row r="640" spans="1:10" ht="15" customHeight="1">
      <c r="A640" s="3"/>
      <c r="B640" s="4"/>
      <c r="C640" s="4"/>
      <c r="D640" s="5"/>
      <c r="E640" s="6"/>
      <c r="F640" s="6"/>
      <c r="G640" s="6"/>
      <c r="H640" s="6"/>
      <c r="I640" s="6"/>
      <c r="J640" s="6"/>
    </row>
    <row r="641" spans="1:10" ht="15" customHeight="1">
      <c r="A641" s="3"/>
      <c r="B641" s="4"/>
      <c r="C641" s="4"/>
      <c r="D641" s="5"/>
      <c r="E641" s="6"/>
      <c r="F641" s="6"/>
      <c r="G641" s="6"/>
      <c r="H641" s="6"/>
      <c r="I641" s="6"/>
      <c r="J641" s="6"/>
    </row>
    <row r="642" spans="1:10" ht="15" customHeight="1">
      <c r="A642" s="3"/>
      <c r="B642" s="4"/>
      <c r="C642" s="4"/>
      <c r="D642" s="5"/>
      <c r="E642" s="6"/>
      <c r="F642" s="6"/>
      <c r="G642" s="6"/>
      <c r="H642" s="6"/>
      <c r="I642" s="6"/>
      <c r="J642" s="6"/>
    </row>
    <row r="643" spans="1:10" ht="15" customHeight="1">
      <c r="A643" s="3"/>
      <c r="B643" s="4"/>
      <c r="C643" s="4"/>
      <c r="D643" s="5"/>
      <c r="E643" s="6"/>
      <c r="F643" s="6"/>
      <c r="G643" s="6"/>
      <c r="H643" s="6"/>
      <c r="I643" s="6"/>
      <c r="J643" s="6"/>
    </row>
    <row r="644" spans="1:10" ht="15" customHeight="1">
      <c r="A644" s="16"/>
      <c r="B644" s="4"/>
      <c r="C644" s="4"/>
      <c r="D644" s="4"/>
      <c r="E644" s="6"/>
      <c r="F644" s="6"/>
      <c r="G644" s="6"/>
      <c r="H644" s="12"/>
      <c r="I644" s="6"/>
      <c r="J644" s="12"/>
    </row>
    <row r="645" spans="1:10" ht="15" customHeight="1">
      <c r="A645" s="16"/>
      <c r="B645" s="4"/>
      <c r="C645" s="4"/>
      <c r="D645" s="4"/>
      <c r="E645" s="6"/>
      <c r="F645" s="6"/>
      <c r="G645" s="6"/>
      <c r="H645" s="12"/>
      <c r="I645" s="6"/>
      <c r="J645" s="12"/>
    </row>
    <row r="646" spans="1:10" ht="15" customHeight="1">
      <c r="A646" s="3"/>
      <c r="B646" s="4"/>
      <c r="C646" s="4"/>
      <c r="D646" s="5"/>
      <c r="E646" s="6"/>
      <c r="F646" s="6"/>
      <c r="G646" s="6"/>
      <c r="H646" s="12"/>
      <c r="I646" s="6"/>
      <c r="J646" s="12"/>
    </row>
    <row r="647" spans="1:10" ht="15" customHeight="1">
      <c r="A647" s="3"/>
      <c r="B647" s="4"/>
      <c r="C647" s="4"/>
      <c r="D647" s="5"/>
      <c r="E647" s="6"/>
      <c r="F647" s="6"/>
      <c r="G647" s="6"/>
      <c r="H647" s="12"/>
      <c r="I647" s="6"/>
      <c r="J647" s="12"/>
    </row>
    <row r="648" spans="1:10" ht="15" customHeight="1">
      <c r="A648" s="3"/>
      <c r="B648" s="4"/>
      <c r="C648" s="4"/>
      <c r="D648" s="5"/>
      <c r="E648" s="6"/>
      <c r="F648" s="6"/>
      <c r="G648" s="6"/>
      <c r="H648" s="6"/>
      <c r="I648" s="6"/>
      <c r="J648" s="6"/>
    </row>
    <row r="649" spans="1:10" ht="15.75" customHeight="1">
      <c r="A649" s="3"/>
      <c r="B649" s="4"/>
      <c r="C649" s="4"/>
      <c r="D649" s="5"/>
      <c r="E649" s="6"/>
      <c r="F649" s="6"/>
      <c r="G649" s="6"/>
      <c r="H649" s="6"/>
      <c r="I649" s="6"/>
      <c r="J649" s="6"/>
    </row>
    <row r="650" spans="1:10" ht="15.75" customHeight="1">
      <c r="A650" s="16"/>
      <c r="B650" s="4"/>
      <c r="C650" s="4"/>
      <c r="D650" s="4"/>
      <c r="E650" s="6"/>
      <c r="F650" s="6"/>
      <c r="G650" s="6"/>
      <c r="H650" s="12"/>
      <c r="I650" s="6"/>
      <c r="J650" s="12"/>
    </row>
    <row r="651" spans="1:10" ht="15.75" customHeight="1">
      <c r="A651" s="3"/>
      <c r="B651" s="4"/>
      <c r="C651" s="4"/>
      <c r="D651" s="5"/>
      <c r="E651" s="6"/>
      <c r="F651" s="6"/>
      <c r="G651" s="6"/>
      <c r="H651" s="12"/>
      <c r="I651" s="6"/>
      <c r="J651" s="12"/>
    </row>
    <row r="652" spans="1:10" ht="15.75" customHeight="1">
      <c r="A652" s="3"/>
      <c r="B652" s="4"/>
      <c r="C652" s="4"/>
      <c r="D652" s="5"/>
      <c r="E652" s="6"/>
      <c r="F652" s="6"/>
      <c r="G652" s="6"/>
      <c r="H652" s="12"/>
      <c r="I652" s="6"/>
      <c r="J652" s="12"/>
    </row>
    <row r="653" spans="1:10" ht="15.75" customHeight="1">
      <c r="A653" s="16"/>
      <c r="B653" s="4"/>
      <c r="C653" s="4"/>
      <c r="D653" s="4"/>
      <c r="E653" s="6"/>
      <c r="F653" s="6"/>
      <c r="G653" s="6"/>
      <c r="H653" s="6"/>
      <c r="I653" s="6"/>
      <c r="J653" s="6"/>
    </row>
    <row r="654" spans="1:10" ht="15.75" customHeight="1">
      <c r="A654" s="16"/>
      <c r="B654" s="4"/>
      <c r="C654" s="4"/>
      <c r="D654" s="4"/>
      <c r="E654" s="6"/>
      <c r="F654" s="6"/>
      <c r="G654" s="6"/>
      <c r="H654" s="6"/>
      <c r="I654" s="6"/>
      <c r="J654" s="6"/>
    </row>
    <row r="655" spans="1:10" ht="15.75" customHeight="1">
      <c r="A655" s="3"/>
      <c r="B655" s="4"/>
      <c r="C655" s="4"/>
      <c r="D655" s="5"/>
      <c r="E655" s="6"/>
      <c r="F655" s="6"/>
      <c r="G655" s="6"/>
      <c r="H655" s="12"/>
      <c r="I655" s="6"/>
      <c r="J655" s="12"/>
    </row>
    <row r="656" spans="1:10" ht="15.75" customHeight="1">
      <c r="A656" s="3"/>
      <c r="B656" s="4"/>
      <c r="C656" s="4"/>
      <c r="D656" s="5"/>
      <c r="E656" s="6"/>
      <c r="F656" s="6"/>
      <c r="G656" s="6"/>
      <c r="H656" s="6"/>
      <c r="I656" s="6"/>
      <c r="J656" s="6"/>
    </row>
    <row r="657" spans="1:10" ht="15.75" customHeight="1">
      <c r="A657" s="3"/>
      <c r="B657" s="4"/>
      <c r="C657" s="4"/>
      <c r="D657" s="5"/>
      <c r="E657" s="6"/>
      <c r="F657" s="6"/>
      <c r="G657" s="6"/>
      <c r="H657" s="6"/>
      <c r="I657" s="6"/>
      <c r="J657" s="6"/>
    </row>
    <row r="658" spans="1:10" ht="15.75" customHeight="1">
      <c r="A658" s="3"/>
      <c r="B658" s="4"/>
      <c r="C658" s="4"/>
      <c r="D658" s="5"/>
      <c r="E658" s="6"/>
      <c r="F658" s="6"/>
      <c r="G658" s="6"/>
      <c r="H658" s="6"/>
      <c r="I658" s="6"/>
      <c r="J658" s="6"/>
    </row>
    <row r="659" spans="1:10" ht="15.75" customHeight="1">
      <c r="A659" s="3"/>
      <c r="B659" s="4"/>
      <c r="C659" s="4"/>
      <c r="D659" s="5"/>
      <c r="E659" s="6"/>
      <c r="F659" s="6"/>
      <c r="G659" s="6"/>
      <c r="H659" s="6"/>
      <c r="I659" s="6"/>
      <c r="J659" s="6"/>
    </row>
    <row r="660" spans="1:10" ht="15.75" customHeight="1">
      <c r="A660" s="3"/>
      <c r="B660" s="4"/>
      <c r="C660" s="4"/>
      <c r="D660" s="5"/>
      <c r="E660" s="6"/>
      <c r="F660" s="6"/>
      <c r="G660" s="6"/>
      <c r="H660" s="6"/>
      <c r="I660" s="6"/>
      <c r="J660" s="6"/>
    </row>
    <row r="661" spans="1:10" ht="15.75" customHeight="1">
      <c r="A661" s="3"/>
      <c r="B661" s="4"/>
      <c r="C661" s="4"/>
      <c r="D661" s="5"/>
      <c r="E661" s="6"/>
      <c r="F661" s="6"/>
      <c r="G661" s="6"/>
      <c r="H661" s="12"/>
      <c r="I661" s="6"/>
      <c r="J661" s="12"/>
    </row>
    <row r="662" spans="1:10" ht="15.75" customHeight="1">
      <c r="A662" s="3"/>
      <c r="B662" s="4"/>
      <c r="C662" s="4"/>
      <c r="D662" s="5"/>
      <c r="E662" s="6"/>
      <c r="F662" s="6"/>
      <c r="G662" s="6"/>
      <c r="H662" s="6"/>
      <c r="I662" s="6"/>
      <c r="J662" s="6"/>
    </row>
    <row r="663" spans="1:10" ht="15.75" customHeight="1">
      <c r="A663" s="3"/>
      <c r="B663" s="4"/>
      <c r="C663" s="4"/>
      <c r="D663" s="5"/>
      <c r="E663" s="6"/>
      <c r="F663" s="6"/>
      <c r="G663" s="6"/>
      <c r="H663" s="6"/>
      <c r="I663" s="6"/>
      <c r="J663" s="6"/>
    </row>
    <row r="664" spans="1:10" ht="15.75" customHeight="1">
      <c r="A664" s="3"/>
      <c r="B664" s="4"/>
      <c r="C664" s="4"/>
      <c r="D664" s="5"/>
      <c r="E664" s="6"/>
      <c r="F664" s="6"/>
      <c r="G664" s="6"/>
      <c r="H664" s="6"/>
      <c r="I664" s="6"/>
      <c r="J664" s="6"/>
    </row>
    <row r="665" spans="1:10" ht="15.75" customHeight="1">
      <c r="A665" s="3"/>
      <c r="B665" s="4"/>
      <c r="C665" s="4"/>
      <c r="D665" s="5"/>
      <c r="E665" s="6"/>
      <c r="F665" s="6"/>
      <c r="G665" s="6"/>
      <c r="H665" s="6"/>
      <c r="I665" s="6"/>
      <c r="J665" s="6"/>
    </row>
    <row r="666" spans="1:10" ht="15.75" customHeight="1">
      <c r="A666" s="3"/>
      <c r="B666" s="4"/>
      <c r="C666" s="4"/>
      <c r="D666" s="5"/>
      <c r="E666" s="6"/>
      <c r="F666" s="6"/>
      <c r="G666" s="6"/>
      <c r="H666" s="6"/>
      <c r="I666" s="6"/>
      <c r="J666" s="6"/>
    </row>
    <row r="667" spans="1:10" ht="15.75" customHeight="1">
      <c r="A667" s="3"/>
      <c r="B667" s="4"/>
      <c r="C667" s="4"/>
      <c r="D667" s="5"/>
      <c r="E667" s="6"/>
      <c r="F667" s="6"/>
      <c r="G667" s="6"/>
      <c r="H667" s="12"/>
      <c r="I667" s="6"/>
      <c r="J667" s="12"/>
    </row>
    <row r="668" spans="1:10" ht="15.75" customHeight="1">
      <c r="A668" s="3"/>
      <c r="B668" s="4"/>
      <c r="C668" s="4"/>
      <c r="D668" s="5"/>
      <c r="E668" s="6"/>
      <c r="F668" s="6"/>
      <c r="G668" s="6"/>
      <c r="H668" s="6"/>
      <c r="I668" s="6"/>
      <c r="J668" s="6"/>
    </row>
    <row r="669" spans="1:10" ht="15.75" customHeight="1">
      <c r="A669" s="3"/>
      <c r="B669" s="4"/>
      <c r="C669" s="4"/>
      <c r="D669" s="5"/>
      <c r="E669" s="6"/>
      <c r="F669" s="6"/>
      <c r="G669" s="6"/>
      <c r="H669" s="6"/>
      <c r="I669" s="6"/>
      <c r="J669" s="6"/>
    </row>
    <row r="670" spans="1:10" ht="15.75" customHeight="1">
      <c r="A670" s="3"/>
      <c r="B670" s="4"/>
      <c r="C670" s="4"/>
      <c r="D670" s="5"/>
      <c r="E670" s="6"/>
      <c r="F670" s="6"/>
      <c r="G670" s="6"/>
      <c r="H670" s="6"/>
      <c r="I670" s="6"/>
      <c r="J670" s="6"/>
    </row>
    <row r="671" spans="1:10" ht="15.75" customHeight="1">
      <c r="A671" s="3"/>
      <c r="B671" s="4"/>
      <c r="C671" s="4"/>
      <c r="D671" s="5"/>
      <c r="E671" s="6"/>
      <c r="F671" s="6"/>
      <c r="G671" s="6"/>
      <c r="H671" s="6"/>
      <c r="I671" s="6"/>
      <c r="J671" s="6"/>
    </row>
    <row r="672" spans="1:10" ht="15.75" customHeight="1">
      <c r="A672" s="3"/>
      <c r="B672" s="4"/>
      <c r="C672" s="4"/>
      <c r="D672" s="5"/>
      <c r="E672" s="6"/>
      <c r="F672" s="6"/>
      <c r="G672" s="6"/>
      <c r="H672" s="6"/>
      <c r="I672" s="6"/>
      <c r="J672" s="6"/>
    </row>
    <row r="673" spans="1:10" ht="15.75" customHeight="1">
      <c r="A673" s="3"/>
      <c r="B673" s="4"/>
      <c r="C673" s="4"/>
      <c r="D673" s="5"/>
      <c r="E673" s="6"/>
      <c r="F673" s="6"/>
      <c r="G673" s="6"/>
      <c r="H673" s="12"/>
      <c r="I673" s="6"/>
      <c r="J673" s="12"/>
    </row>
    <row r="674" spans="1:10" ht="15.75" customHeight="1">
      <c r="A674" s="3"/>
      <c r="B674" s="4"/>
      <c r="C674" s="4"/>
      <c r="D674" s="5"/>
      <c r="E674" s="6"/>
      <c r="F674" s="6"/>
      <c r="G674" s="6"/>
      <c r="H674" s="12"/>
      <c r="I674" s="6"/>
      <c r="J674" s="12"/>
    </row>
    <row r="675" spans="1:10" ht="15.75" customHeight="1">
      <c r="A675" s="3"/>
      <c r="B675" s="4"/>
      <c r="C675" s="4"/>
      <c r="D675" s="5"/>
      <c r="E675" s="6"/>
      <c r="F675" s="6"/>
      <c r="G675" s="6"/>
      <c r="H675" s="12"/>
      <c r="I675" s="6"/>
      <c r="J675" s="12"/>
    </row>
    <row r="676" spans="1:10" ht="15.75" customHeight="1">
      <c r="A676" s="3"/>
      <c r="B676" s="4"/>
      <c r="C676" s="4"/>
      <c r="D676" s="5"/>
      <c r="E676" s="6"/>
      <c r="F676" s="6"/>
      <c r="G676" s="6"/>
      <c r="H676" s="12"/>
      <c r="I676" s="6"/>
      <c r="J676" s="12"/>
    </row>
    <row r="677" spans="1:10" ht="15.75" customHeight="1">
      <c r="A677" s="3"/>
      <c r="B677" s="4"/>
      <c r="C677" s="4"/>
      <c r="D677" s="5"/>
      <c r="E677" s="6"/>
      <c r="F677" s="6"/>
      <c r="G677" s="6"/>
      <c r="H677" s="12"/>
      <c r="I677" s="6"/>
      <c r="J677" s="12"/>
    </row>
    <row r="678" spans="1:10" ht="15.75" customHeight="1">
      <c r="A678" s="3"/>
      <c r="B678" s="4"/>
      <c r="C678" s="4"/>
      <c r="D678" s="5"/>
      <c r="E678" s="6"/>
      <c r="F678" s="6"/>
      <c r="G678" s="6"/>
      <c r="H678" s="6"/>
      <c r="I678" s="6"/>
      <c r="J678" s="6"/>
    </row>
    <row r="679" spans="1:10" ht="15.75" customHeight="1">
      <c r="A679" s="3"/>
      <c r="B679" s="4"/>
      <c r="C679" s="4"/>
      <c r="D679" s="5"/>
      <c r="E679" s="6"/>
      <c r="F679" s="6"/>
      <c r="G679" s="6"/>
      <c r="H679" s="12"/>
      <c r="I679" s="6"/>
      <c r="J679" s="12"/>
    </row>
    <row r="680" spans="1:10" ht="15.75" customHeight="1">
      <c r="A680" s="3"/>
      <c r="B680" s="4"/>
      <c r="C680" s="4"/>
      <c r="D680" s="5"/>
      <c r="E680" s="6"/>
      <c r="F680" s="6"/>
      <c r="G680" s="6"/>
      <c r="H680" s="12"/>
      <c r="I680" s="6"/>
      <c r="J680" s="12"/>
    </row>
    <row r="681" spans="1:10" ht="15.75" customHeight="1">
      <c r="A681" s="3"/>
      <c r="B681" s="4"/>
      <c r="C681" s="4"/>
      <c r="D681" s="5"/>
      <c r="E681" s="6"/>
      <c r="F681" s="6"/>
      <c r="G681" s="6"/>
      <c r="H681" s="12"/>
      <c r="I681" s="6"/>
      <c r="J681" s="12"/>
    </row>
    <row r="682" spans="1:10" ht="15.75" customHeight="1">
      <c r="A682" s="3"/>
      <c r="B682" s="4"/>
      <c r="C682" s="4"/>
      <c r="D682" s="5"/>
      <c r="E682" s="6"/>
      <c r="F682" s="6"/>
      <c r="G682" s="6"/>
      <c r="H682" s="6"/>
      <c r="I682" s="6"/>
      <c r="J682" s="6"/>
    </row>
    <row r="683" spans="1:10" ht="15.75" customHeight="1">
      <c r="A683" s="3"/>
      <c r="B683" s="4"/>
      <c r="C683" s="4"/>
      <c r="D683" s="5"/>
      <c r="E683" s="6"/>
      <c r="F683" s="6"/>
      <c r="G683" s="6"/>
      <c r="H683" s="12"/>
      <c r="I683" s="6"/>
      <c r="J683" s="12"/>
    </row>
    <row r="684" spans="1:10" ht="15.75" customHeight="1">
      <c r="A684" s="3"/>
      <c r="B684" s="4"/>
      <c r="C684" s="4"/>
      <c r="D684" s="5"/>
      <c r="E684" s="6"/>
      <c r="F684" s="6"/>
      <c r="G684" s="6"/>
      <c r="H684" s="12"/>
      <c r="I684" s="6"/>
      <c r="J684" s="12"/>
    </row>
    <row r="685" spans="1:10" ht="15.75" customHeight="1">
      <c r="A685" s="3"/>
      <c r="B685" s="4"/>
      <c r="C685" s="4"/>
      <c r="D685" s="5"/>
      <c r="E685" s="6"/>
      <c r="F685" s="6"/>
      <c r="G685" s="6"/>
      <c r="H685" s="6"/>
      <c r="I685" s="6"/>
      <c r="J685" s="6"/>
    </row>
    <row r="686" spans="1:10" ht="15.75" customHeight="1">
      <c r="A686" s="3"/>
      <c r="B686" s="4"/>
      <c r="C686" s="4"/>
      <c r="D686" s="5"/>
      <c r="E686" s="6"/>
      <c r="F686" s="6"/>
      <c r="G686" s="6"/>
      <c r="H686" s="12"/>
      <c r="I686" s="6"/>
      <c r="J686" s="12"/>
    </row>
    <row r="687" spans="1:10" ht="15.75" customHeight="1">
      <c r="A687" s="3"/>
      <c r="B687" s="4"/>
      <c r="C687" s="4"/>
      <c r="D687" s="5"/>
      <c r="E687" s="6"/>
      <c r="F687" s="6"/>
      <c r="G687" s="6"/>
      <c r="H687" s="6"/>
      <c r="I687" s="6"/>
      <c r="J687" s="6"/>
    </row>
    <row r="688" spans="1:10" ht="15.75" customHeight="1">
      <c r="A688" s="3"/>
      <c r="B688" s="4"/>
      <c r="C688" s="4"/>
      <c r="D688" s="5"/>
      <c r="E688" s="6"/>
      <c r="F688" s="6"/>
      <c r="G688" s="6"/>
      <c r="H688" s="6"/>
      <c r="I688" s="6"/>
      <c r="J688" s="6"/>
    </row>
    <row r="689" spans="1:10" ht="15.75" customHeight="1">
      <c r="A689" s="3"/>
      <c r="B689" s="4"/>
      <c r="C689" s="4"/>
      <c r="D689" s="5"/>
      <c r="E689" s="6"/>
      <c r="F689" s="6"/>
      <c r="G689" s="6"/>
      <c r="H689" s="6"/>
      <c r="I689" s="6"/>
      <c r="J689" s="6"/>
    </row>
    <row r="690" spans="1:10" ht="15.75" customHeight="1">
      <c r="A690" s="3"/>
      <c r="B690" s="4"/>
      <c r="C690" s="4"/>
      <c r="D690" s="5"/>
      <c r="E690" s="6"/>
      <c r="F690" s="6"/>
      <c r="G690" s="6"/>
      <c r="H690" s="6"/>
      <c r="I690" s="6"/>
      <c r="J690" s="6"/>
    </row>
    <row r="691" spans="1:10" ht="15.75" customHeight="1">
      <c r="A691" s="3"/>
      <c r="B691" s="4"/>
      <c r="C691" s="4"/>
      <c r="D691" s="5"/>
      <c r="E691" s="12"/>
      <c r="F691" s="12"/>
      <c r="G691" s="6"/>
      <c r="H691" s="12"/>
      <c r="I691" s="6"/>
      <c r="J691" s="12"/>
    </row>
    <row r="692" spans="1:10" ht="15.75" customHeight="1">
      <c r="A692" s="3"/>
      <c r="B692" s="4"/>
      <c r="C692" s="4"/>
      <c r="D692" s="5"/>
      <c r="E692" s="12"/>
      <c r="F692" s="12"/>
      <c r="G692" s="6"/>
      <c r="H692" s="6"/>
      <c r="I692" s="6"/>
      <c r="J692" s="6"/>
    </row>
    <row r="693" spans="1:10" ht="15.75" customHeight="1">
      <c r="A693" s="3"/>
      <c r="B693" s="4"/>
      <c r="C693" s="4"/>
      <c r="D693" s="5"/>
      <c r="E693" s="6"/>
      <c r="F693" s="6"/>
      <c r="G693" s="6"/>
      <c r="H693" s="12"/>
      <c r="I693" s="6"/>
      <c r="J693" s="12"/>
    </row>
    <row r="694" spans="1:10" ht="15.75" customHeight="1">
      <c r="A694" s="3"/>
      <c r="B694" s="4"/>
      <c r="C694" s="4"/>
      <c r="D694" s="5"/>
      <c r="E694" s="6"/>
      <c r="F694" s="6"/>
      <c r="G694" s="6"/>
      <c r="H694" s="12"/>
      <c r="I694" s="6"/>
      <c r="J694" s="12"/>
    </row>
    <row r="695" spans="1:10" ht="15.75" customHeight="1">
      <c r="A695" s="3"/>
      <c r="B695" s="4"/>
      <c r="C695" s="4"/>
      <c r="D695" s="5"/>
      <c r="E695" s="6"/>
      <c r="F695" s="6"/>
      <c r="G695" s="6"/>
      <c r="H695" s="6"/>
      <c r="I695" s="6"/>
      <c r="J695" s="6"/>
    </row>
    <row r="696" spans="1:10" ht="15.75" customHeight="1">
      <c r="A696" s="3"/>
      <c r="B696" s="4"/>
      <c r="C696" s="4"/>
      <c r="D696" s="5"/>
      <c r="E696" s="6"/>
      <c r="F696" s="6"/>
      <c r="G696" s="6"/>
      <c r="H696" s="6"/>
      <c r="I696" s="6"/>
      <c r="J696" s="6"/>
    </row>
    <row r="697" spans="1:10" ht="15.75" customHeight="1">
      <c r="A697" s="3"/>
      <c r="B697" s="4"/>
      <c r="C697" s="4"/>
      <c r="D697" s="5"/>
      <c r="E697" s="6"/>
      <c r="F697" s="6"/>
      <c r="G697" s="6"/>
      <c r="H697" s="12"/>
      <c r="I697" s="6"/>
      <c r="J697" s="12"/>
    </row>
    <row r="698" spans="1:10" ht="15.75" customHeight="1">
      <c r="A698" s="3"/>
      <c r="B698" s="4"/>
      <c r="C698" s="4"/>
      <c r="D698" s="5"/>
      <c r="E698" s="6"/>
      <c r="F698" s="6"/>
      <c r="G698" s="6"/>
      <c r="H698" s="12"/>
      <c r="I698" s="6"/>
      <c r="J698" s="12"/>
    </row>
    <row r="699" spans="1:10" ht="15.75" customHeight="1">
      <c r="A699" s="3"/>
      <c r="B699" s="4"/>
      <c r="C699" s="4"/>
      <c r="D699" s="5"/>
      <c r="E699" s="6"/>
      <c r="F699" s="6"/>
      <c r="G699" s="6"/>
      <c r="H699" s="6"/>
      <c r="I699" s="6"/>
      <c r="J699" s="6"/>
    </row>
    <row r="700" spans="1:10" ht="15.75" customHeight="1">
      <c r="A700" s="3"/>
      <c r="B700" s="4"/>
      <c r="C700" s="4"/>
      <c r="D700" s="5"/>
      <c r="E700" s="6"/>
      <c r="F700" s="6"/>
      <c r="G700" s="6"/>
      <c r="H700" s="6"/>
      <c r="I700" s="6"/>
      <c r="J700" s="6"/>
    </row>
    <row r="701" spans="1:10" ht="15.75" customHeight="1">
      <c r="A701" s="3"/>
      <c r="B701" s="4"/>
      <c r="C701" s="4"/>
      <c r="D701" s="5"/>
      <c r="E701" s="6"/>
      <c r="F701" s="6"/>
      <c r="G701" s="6"/>
      <c r="H701" s="6"/>
      <c r="I701" s="6"/>
      <c r="J701" s="6"/>
    </row>
    <row r="702" spans="1:10" ht="15.75" customHeight="1">
      <c r="A702" s="3"/>
      <c r="B702" s="4"/>
      <c r="C702" s="4"/>
      <c r="D702" s="5"/>
      <c r="E702" s="6"/>
      <c r="F702" s="6"/>
      <c r="G702" s="6"/>
      <c r="H702" s="6"/>
      <c r="I702" s="6"/>
      <c r="J702" s="6"/>
    </row>
    <row r="703" spans="1:10" ht="15.75" customHeight="1">
      <c r="A703" s="3"/>
      <c r="B703" s="4"/>
      <c r="C703" s="4"/>
      <c r="D703" s="5"/>
      <c r="E703" s="6"/>
      <c r="F703" s="6"/>
      <c r="G703" s="6"/>
      <c r="H703" s="6"/>
      <c r="I703" s="6"/>
      <c r="J703" s="6"/>
    </row>
    <row r="704" spans="1:10" ht="15.75" customHeight="1">
      <c r="A704" s="16"/>
      <c r="B704" s="4"/>
      <c r="C704" s="4"/>
      <c r="D704" s="5"/>
      <c r="E704" s="6"/>
      <c r="F704" s="6"/>
      <c r="G704" s="6"/>
      <c r="H704" s="6"/>
      <c r="I704" s="6"/>
      <c r="J704" s="6"/>
    </row>
    <row r="705" spans="1:10" ht="15.75" customHeight="1">
      <c r="A705" s="16"/>
      <c r="B705" s="4"/>
      <c r="C705" s="4"/>
      <c r="D705" s="5"/>
      <c r="E705" s="6"/>
      <c r="F705" s="6"/>
      <c r="G705" s="6"/>
      <c r="H705" s="6"/>
      <c r="I705" s="6"/>
      <c r="J705" s="6"/>
    </row>
    <row r="706" spans="1:10" ht="15.75" customHeight="1">
      <c r="A706" s="16"/>
      <c r="B706" s="4"/>
      <c r="C706" s="4"/>
      <c r="D706" s="5"/>
      <c r="E706" s="6"/>
      <c r="F706" s="6"/>
      <c r="G706" s="6"/>
      <c r="H706" s="6"/>
      <c r="I706" s="6"/>
      <c r="J706" s="6"/>
    </row>
    <row r="707" spans="1:10" ht="15.75" customHeight="1">
      <c r="A707" s="16"/>
      <c r="B707" s="4"/>
      <c r="C707" s="4"/>
      <c r="D707" s="5"/>
      <c r="E707" s="6"/>
      <c r="F707" s="6"/>
      <c r="G707" s="6"/>
      <c r="H707" s="6"/>
      <c r="I707" s="6"/>
      <c r="J707" s="6"/>
    </row>
    <row r="708" spans="1:10" ht="15.75" customHeight="1">
      <c r="A708" s="16"/>
      <c r="B708" s="4"/>
      <c r="C708" s="4"/>
      <c r="D708" s="5"/>
      <c r="E708" s="6"/>
      <c r="F708" s="6"/>
      <c r="G708" s="6"/>
      <c r="H708" s="6"/>
      <c r="I708" s="6"/>
      <c r="J708" s="6"/>
    </row>
    <row r="709" spans="1:10" ht="15.75" customHeight="1">
      <c r="A709" s="16"/>
      <c r="B709" s="4"/>
      <c r="C709" s="4"/>
      <c r="D709" s="5"/>
      <c r="E709" s="6"/>
      <c r="F709" s="6"/>
      <c r="G709" s="6"/>
      <c r="H709" s="6"/>
      <c r="I709" s="6"/>
      <c r="J709" s="6"/>
    </row>
    <row r="710" spans="1:10" ht="15.75" customHeight="1">
      <c r="A710" s="16"/>
      <c r="B710" s="4"/>
      <c r="C710" s="4"/>
      <c r="D710" s="5"/>
      <c r="E710" s="6"/>
      <c r="F710" s="6"/>
      <c r="G710" s="6"/>
      <c r="H710" s="6"/>
      <c r="I710" s="6"/>
      <c r="J710" s="6"/>
    </row>
    <row r="711" spans="1:10" ht="15.75" customHeight="1">
      <c r="A711" s="16"/>
      <c r="B711" s="4"/>
      <c r="C711" s="4"/>
      <c r="D711" s="5"/>
      <c r="E711" s="6"/>
      <c r="F711" s="6"/>
      <c r="G711" s="6"/>
      <c r="H711" s="6"/>
      <c r="I711" s="6"/>
      <c r="J711" s="6"/>
    </row>
    <row r="712" spans="1:10" ht="15.75" customHeight="1">
      <c r="A712" s="16"/>
      <c r="B712" s="4"/>
      <c r="C712" s="4"/>
      <c r="D712" s="5"/>
      <c r="E712" s="6"/>
      <c r="F712" s="6"/>
      <c r="G712" s="6"/>
      <c r="H712" s="6"/>
      <c r="I712" s="6"/>
      <c r="J712" s="6"/>
    </row>
    <row r="713" spans="1:10" ht="15.75" customHeight="1">
      <c r="A713" s="16"/>
      <c r="B713" s="4"/>
      <c r="C713" s="4"/>
      <c r="D713" s="5"/>
      <c r="E713" s="6"/>
      <c r="F713" s="6"/>
      <c r="G713" s="6"/>
      <c r="H713" s="6"/>
      <c r="I713" s="6"/>
      <c r="J713" s="6"/>
    </row>
    <row r="714" spans="1:10" ht="15.75" customHeight="1">
      <c r="A714" s="16"/>
      <c r="B714" s="4"/>
      <c r="C714" s="4"/>
      <c r="D714" s="5"/>
      <c r="E714" s="6"/>
      <c r="F714" s="6"/>
      <c r="G714" s="6"/>
      <c r="H714" s="12"/>
      <c r="I714" s="6"/>
      <c r="J714" s="12"/>
    </row>
    <row r="715" spans="1:10" ht="15.75" customHeight="1">
      <c r="A715" s="16"/>
      <c r="B715" s="4"/>
      <c r="C715" s="4"/>
      <c r="D715" s="5"/>
      <c r="E715" s="6"/>
      <c r="F715" s="6"/>
      <c r="G715" s="6"/>
      <c r="H715" s="6"/>
      <c r="I715" s="6"/>
      <c r="J715" s="6"/>
    </row>
    <row r="716" spans="1:10" ht="15.75" customHeight="1">
      <c r="A716" s="16"/>
      <c r="B716" s="4"/>
      <c r="C716" s="4"/>
      <c r="D716" s="5"/>
      <c r="E716" s="6"/>
      <c r="F716" s="6"/>
      <c r="G716" s="6"/>
      <c r="H716" s="12"/>
      <c r="I716" s="6"/>
      <c r="J716" s="12"/>
    </row>
    <row r="717" spans="1:10" ht="15.75" customHeight="1">
      <c r="A717" s="16"/>
      <c r="B717" s="4"/>
      <c r="C717" s="4"/>
      <c r="D717" s="5"/>
      <c r="E717" s="6"/>
      <c r="F717" s="6"/>
      <c r="G717" s="6"/>
      <c r="H717" s="12"/>
      <c r="I717" s="6"/>
      <c r="J717" s="12"/>
    </row>
    <row r="718" spans="1:10" ht="15.75" customHeight="1">
      <c r="A718" s="16"/>
      <c r="B718" s="4"/>
      <c r="C718" s="4"/>
      <c r="D718" s="5"/>
      <c r="E718" s="6"/>
      <c r="F718" s="6"/>
      <c r="G718" s="6"/>
      <c r="H718" s="6"/>
      <c r="I718" s="6"/>
      <c r="J718" s="6"/>
    </row>
    <row r="719" spans="1:10" ht="15.75" customHeight="1">
      <c r="A719" s="16"/>
      <c r="B719" s="4"/>
      <c r="C719" s="4"/>
      <c r="D719" s="5"/>
      <c r="E719" s="6"/>
      <c r="F719" s="6"/>
      <c r="G719" s="6"/>
      <c r="H719" s="6"/>
      <c r="I719" s="6"/>
      <c r="J719" s="6"/>
    </row>
    <row r="720" spans="1:10" ht="15.75" customHeight="1">
      <c r="A720" s="16"/>
      <c r="B720" s="4"/>
      <c r="C720" s="4"/>
      <c r="D720" s="5"/>
      <c r="E720" s="6"/>
      <c r="F720" s="6"/>
      <c r="G720" s="6"/>
      <c r="H720" s="6"/>
      <c r="I720" s="6"/>
      <c r="J720" s="6"/>
    </row>
    <row r="721" spans="1:10" ht="15.75" customHeight="1">
      <c r="A721" s="16"/>
      <c r="B721" s="4"/>
      <c r="C721" s="4"/>
      <c r="D721" s="5"/>
      <c r="E721" s="6"/>
      <c r="F721" s="6"/>
      <c r="G721" s="6"/>
      <c r="H721" s="6"/>
      <c r="I721" s="6"/>
      <c r="J721" s="6"/>
    </row>
    <row r="722" spans="1:10" ht="15.75" customHeight="1">
      <c r="A722" s="16"/>
      <c r="B722" s="4"/>
      <c r="C722" s="4"/>
      <c r="D722" s="5"/>
      <c r="E722" s="6"/>
      <c r="F722" s="6"/>
      <c r="G722" s="6"/>
      <c r="H722" s="6"/>
      <c r="I722" s="6"/>
      <c r="J722" s="6"/>
    </row>
    <row r="723" spans="1:10" ht="15.75" customHeight="1">
      <c r="A723" s="16"/>
      <c r="B723" s="4"/>
      <c r="C723" s="4"/>
      <c r="D723" s="5"/>
      <c r="E723" s="6"/>
      <c r="F723" s="6"/>
      <c r="G723" s="6"/>
      <c r="H723" s="6"/>
      <c r="I723" s="6"/>
      <c r="J723" s="6"/>
    </row>
    <row r="724" spans="1:10" ht="15.75" customHeight="1">
      <c r="A724" s="16"/>
      <c r="B724" s="4"/>
      <c r="C724" s="4"/>
      <c r="D724" s="5"/>
      <c r="E724" s="6"/>
      <c r="F724" s="6"/>
      <c r="G724" s="6"/>
      <c r="H724" s="6"/>
      <c r="I724" s="6"/>
      <c r="J724" s="6"/>
    </row>
    <row r="725" spans="1:10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" customHeight="1">
      <c r="A798" s="17"/>
      <c r="B798" s="1"/>
      <c r="C798" s="1"/>
      <c r="D798" s="2"/>
      <c r="E798" s="18"/>
      <c r="F798" s="18"/>
      <c r="G798" s="18"/>
      <c r="H798" s="18"/>
      <c r="I798" s="18"/>
      <c r="J798" s="18"/>
    </row>
    <row r="799" spans="1:10" ht="15" customHeight="1">
      <c r="A799" s="17"/>
      <c r="B799" s="1"/>
      <c r="C799" s="1"/>
      <c r="D799" s="2"/>
      <c r="E799" s="18"/>
      <c r="F799" s="18"/>
      <c r="G799" s="18"/>
      <c r="H799" s="18"/>
      <c r="I799" s="18"/>
      <c r="J799" s="18"/>
    </row>
    <row r="800" spans="1:10" ht="15" customHeight="1">
      <c r="A800" s="17"/>
      <c r="B800" s="1"/>
      <c r="C800" s="1"/>
      <c r="D800" s="2"/>
      <c r="E800" s="18"/>
      <c r="F800" s="18"/>
      <c r="G800" s="18"/>
      <c r="H800" s="18"/>
      <c r="I800" s="18"/>
      <c r="J800" s="18"/>
    </row>
    <row r="801" spans="1:10" ht="15" customHeight="1">
      <c r="A801" s="17"/>
      <c r="B801" s="1"/>
      <c r="C801" s="1"/>
      <c r="D801" s="2"/>
      <c r="E801" s="18"/>
      <c r="F801" s="18"/>
      <c r="G801" s="18"/>
      <c r="H801" s="18"/>
      <c r="I801" s="18"/>
      <c r="J801" s="18"/>
    </row>
    <row r="802" spans="1:10" ht="15" customHeight="1">
      <c r="A802" s="17"/>
      <c r="B802" s="1"/>
      <c r="C802" s="1"/>
      <c r="D802" s="2"/>
      <c r="E802" s="18"/>
      <c r="F802" s="18"/>
      <c r="G802" s="18"/>
      <c r="H802" s="18"/>
      <c r="I802" s="18"/>
      <c r="J802" s="18"/>
    </row>
    <row r="803" spans="1:10" ht="15" customHeight="1">
      <c r="A803" s="17"/>
      <c r="B803" s="1"/>
      <c r="C803" s="1"/>
      <c r="D803" s="2"/>
      <c r="E803" s="18"/>
      <c r="F803" s="18"/>
      <c r="G803" s="18"/>
      <c r="H803" s="18"/>
      <c r="I803" s="18"/>
      <c r="J803" s="18"/>
    </row>
    <row r="804" spans="1:10" ht="15" customHeight="1">
      <c r="A804" s="17"/>
      <c r="B804" s="1"/>
      <c r="C804" s="1"/>
      <c r="D804" s="2"/>
      <c r="E804" s="19"/>
      <c r="F804" s="19"/>
      <c r="G804" s="19"/>
      <c r="H804" s="18"/>
      <c r="I804" s="18"/>
      <c r="J804" s="18"/>
    </row>
    <row r="805" spans="1:10" ht="15" customHeight="1">
      <c r="A805" s="17"/>
      <c r="B805" s="1"/>
      <c r="C805" s="1"/>
      <c r="D805" s="2"/>
      <c r="E805" s="19"/>
      <c r="F805" s="19"/>
      <c r="G805" s="19"/>
      <c r="H805" s="18"/>
      <c r="I805" s="18"/>
      <c r="J805" s="18"/>
    </row>
    <row r="806" spans="1:10" ht="15" customHeight="1">
      <c r="A806" s="17"/>
      <c r="B806" s="1"/>
      <c r="C806" s="1"/>
      <c r="D806" s="2"/>
      <c r="E806" s="18"/>
      <c r="F806" s="18"/>
      <c r="G806" s="18"/>
      <c r="H806" s="19"/>
      <c r="I806" s="19"/>
      <c r="J806" s="19"/>
    </row>
    <row r="807" spans="1:10" ht="15" customHeight="1">
      <c r="A807" s="17"/>
      <c r="B807" s="1"/>
      <c r="C807" s="1"/>
      <c r="D807" s="2"/>
      <c r="E807" s="18"/>
      <c r="F807" s="18"/>
      <c r="G807" s="18"/>
      <c r="H807" s="18"/>
      <c r="I807" s="18"/>
      <c r="J807" s="18"/>
    </row>
    <row r="808" spans="1:10" ht="15" customHeight="1">
      <c r="A808" s="17"/>
      <c r="B808" s="1"/>
      <c r="C808" s="1"/>
      <c r="D808" s="2"/>
      <c r="E808" s="18"/>
      <c r="F808" s="18"/>
      <c r="G808" s="18"/>
      <c r="H808" s="19"/>
      <c r="I808" s="19"/>
      <c r="J808" s="19"/>
    </row>
    <row r="809" spans="1:10" ht="15" customHeight="1">
      <c r="A809" s="17"/>
      <c r="B809" s="1"/>
      <c r="C809" s="1"/>
      <c r="D809" s="2"/>
      <c r="E809" s="18"/>
      <c r="F809" s="18"/>
      <c r="G809" s="18"/>
      <c r="H809" s="18"/>
      <c r="I809" s="18"/>
      <c r="J809" s="18"/>
    </row>
    <row r="810" spans="1:10" ht="15" customHeight="1">
      <c r="A810" s="17"/>
      <c r="B810" s="1"/>
      <c r="C810" s="1"/>
      <c r="D810" s="2"/>
      <c r="E810" s="18"/>
      <c r="F810" s="18"/>
      <c r="G810" s="18"/>
      <c r="H810" s="18"/>
      <c r="I810" s="18"/>
      <c r="J810" s="18"/>
    </row>
    <row r="811" spans="1:10" ht="15" customHeight="1">
      <c r="A811" s="17"/>
      <c r="B811" s="1"/>
      <c r="C811" s="1"/>
      <c r="D811" s="2"/>
      <c r="E811" s="18"/>
      <c r="F811" s="18"/>
      <c r="G811" s="18"/>
      <c r="H811" s="18"/>
      <c r="I811" s="18"/>
      <c r="J811" s="18"/>
    </row>
    <row r="812" spans="1:10" ht="15" customHeight="1">
      <c r="A812" s="17"/>
      <c r="B812" s="1"/>
      <c r="C812" s="1"/>
      <c r="D812" s="2"/>
      <c r="E812" s="18"/>
      <c r="F812" s="18"/>
      <c r="G812" s="18"/>
      <c r="H812" s="18"/>
      <c r="I812" s="18"/>
      <c r="J812" s="18"/>
    </row>
    <row r="813" spans="1:10" ht="15" customHeight="1">
      <c r="A813" s="17"/>
      <c r="B813" s="1"/>
      <c r="C813" s="1"/>
      <c r="D813" s="2"/>
      <c r="E813" s="18"/>
      <c r="F813" s="18"/>
      <c r="G813" s="18"/>
      <c r="H813" s="18"/>
      <c r="I813" s="18"/>
      <c r="J813" s="18"/>
    </row>
    <row r="814" spans="1:10" ht="15" customHeight="1">
      <c r="A814" s="17"/>
      <c r="B814" s="1"/>
      <c r="C814" s="1"/>
      <c r="D814" s="2"/>
      <c r="E814" s="18"/>
      <c r="F814" s="18"/>
      <c r="G814" s="18"/>
      <c r="H814" s="18"/>
      <c r="I814" s="18"/>
      <c r="J814" s="18"/>
    </row>
    <row r="815" spans="1:10" ht="15" customHeight="1">
      <c r="A815" s="17"/>
      <c r="B815" s="1"/>
      <c r="C815" s="1"/>
      <c r="D815" s="2"/>
      <c r="E815" s="18"/>
      <c r="F815" s="18"/>
      <c r="G815" s="18"/>
      <c r="H815" s="19"/>
      <c r="I815" s="19"/>
      <c r="J815" s="19"/>
    </row>
    <row r="816" spans="1:10" ht="15" customHeight="1">
      <c r="A816" s="17"/>
      <c r="B816" s="1"/>
      <c r="C816" s="1"/>
      <c r="D816" s="2"/>
      <c r="E816" s="18"/>
      <c r="F816" s="18"/>
      <c r="G816" s="18"/>
      <c r="H816" s="19"/>
      <c r="I816" s="19"/>
      <c r="J816" s="19"/>
    </row>
    <row r="817" spans="1:10" ht="15" customHeight="1">
      <c r="A817" s="17"/>
      <c r="B817" s="1"/>
      <c r="C817" s="1"/>
      <c r="D817" s="2"/>
      <c r="E817" s="18"/>
      <c r="F817" s="18"/>
      <c r="G817" s="18"/>
      <c r="H817" s="18"/>
      <c r="I817" s="18"/>
      <c r="J817" s="18"/>
    </row>
    <row r="818" spans="1:10" ht="15" customHeight="1">
      <c r="A818" s="17"/>
      <c r="B818" s="1"/>
      <c r="C818" s="1"/>
      <c r="D818" s="2"/>
      <c r="E818" s="18"/>
      <c r="F818" s="18"/>
      <c r="G818" s="18"/>
      <c r="H818" s="18"/>
      <c r="I818" s="18"/>
      <c r="J818" s="18"/>
    </row>
    <row r="819" spans="1:10" ht="15" customHeight="1">
      <c r="A819" s="17"/>
      <c r="B819" s="1"/>
      <c r="C819" s="1"/>
      <c r="D819" s="2"/>
      <c r="E819" s="18"/>
      <c r="F819" s="18"/>
      <c r="G819" s="18"/>
      <c r="H819" s="18"/>
      <c r="I819" s="18"/>
      <c r="J819" s="18"/>
    </row>
    <row r="820" spans="1:10" ht="15" customHeight="1">
      <c r="A820" s="17"/>
      <c r="B820" s="1"/>
      <c r="C820" s="1"/>
      <c r="D820" s="2"/>
      <c r="E820" s="18"/>
      <c r="F820" s="18"/>
      <c r="G820" s="18"/>
      <c r="H820" s="18"/>
      <c r="I820" s="18"/>
      <c r="J820" s="18"/>
    </row>
    <row r="821" spans="1:10" ht="15" customHeight="1">
      <c r="A821" s="17"/>
      <c r="B821" s="1"/>
      <c r="C821" s="1"/>
      <c r="D821" s="2"/>
      <c r="E821" s="18"/>
      <c r="F821" s="18"/>
      <c r="G821" s="18"/>
      <c r="H821" s="18"/>
      <c r="I821" s="18"/>
      <c r="J821" s="18"/>
    </row>
    <row r="822" spans="1:10" ht="15" customHeight="1">
      <c r="A822" s="17"/>
      <c r="B822" s="1"/>
      <c r="C822" s="1"/>
      <c r="D822" s="2"/>
      <c r="E822" s="18"/>
      <c r="F822" s="18"/>
      <c r="G822" s="18"/>
      <c r="H822" s="18"/>
      <c r="I822" s="18"/>
      <c r="J822" s="18"/>
    </row>
    <row r="823" spans="1:10" ht="15" customHeight="1">
      <c r="A823" s="17"/>
      <c r="B823" s="1"/>
      <c r="C823" s="1"/>
      <c r="D823" s="2"/>
      <c r="E823" s="18"/>
      <c r="F823" s="18"/>
      <c r="G823" s="18"/>
      <c r="H823" s="18"/>
      <c r="I823" s="18"/>
      <c r="J823" s="18"/>
    </row>
    <row r="824" spans="1:10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</row>
  </sheetData>
  <mergeCells count="1">
    <mergeCell ref="A9:L9"/>
  </mergeCells>
  <conditionalFormatting sqref="J33:J424 J26:J29">
    <cfRule type="cellIs" dxfId="16" priority="1063" operator="lessThan">
      <formula>0</formula>
    </cfRule>
  </conditionalFormatting>
  <conditionalFormatting sqref="J30">
    <cfRule type="cellIs" dxfId="15" priority="21" operator="lessThan">
      <formula>0</formula>
    </cfRule>
  </conditionalFormatting>
  <conditionalFormatting sqref="J31">
    <cfRule type="cellIs" dxfId="14" priority="20" operator="lessThan">
      <formula>0</formula>
    </cfRule>
  </conditionalFormatting>
  <conditionalFormatting sqref="J32">
    <cfRule type="cellIs" dxfId="13" priority="19" operator="lessThan">
      <formula>0</formula>
    </cfRule>
  </conditionalFormatting>
  <conditionalFormatting sqref="J25">
    <cfRule type="cellIs" dxfId="12" priority="13" operator="lessThan">
      <formula>0</formula>
    </cfRule>
  </conditionalFormatting>
  <conditionalFormatting sqref="J24">
    <cfRule type="cellIs" dxfId="11" priority="12" operator="lessThan">
      <formula>0</formula>
    </cfRule>
  </conditionalFormatting>
  <conditionalFormatting sqref="J21">
    <cfRule type="cellIs" dxfId="10" priority="11" operator="lessThan">
      <formula>0</formula>
    </cfRule>
  </conditionalFormatting>
  <conditionalFormatting sqref="J22:J23">
    <cfRule type="cellIs" dxfId="9" priority="10" operator="lessThan">
      <formula>0</formula>
    </cfRule>
  </conditionalFormatting>
  <conditionalFormatting sqref="J19">
    <cfRule type="cellIs" dxfId="8" priority="9" operator="lessThan">
      <formula>0</formula>
    </cfRule>
  </conditionalFormatting>
  <conditionalFormatting sqref="J20">
    <cfRule type="cellIs" dxfId="7" priority="8" operator="lessThan">
      <formula>0</formula>
    </cfRule>
  </conditionalFormatting>
  <conditionalFormatting sqref="J17:J18">
    <cfRule type="cellIs" dxfId="6" priority="7" operator="lessThan">
      <formula>0</formula>
    </cfRule>
  </conditionalFormatting>
  <conditionalFormatting sqref="J16">
    <cfRule type="cellIs" dxfId="5" priority="6" operator="lessThan">
      <formula>0</formula>
    </cfRule>
  </conditionalFormatting>
  <conditionalFormatting sqref="J15">
    <cfRule type="cellIs" dxfId="4" priority="5" operator="lessThan">
      <formula>0</formula>
    </cfRule>
  </conditionalFormatting>
  <conditionalFormatting sqref="J14">
    <cfRule type="cellIs" dxfId="3" priority="4" operator="lessThan">
      <formula>0</formula>
    </cfRule>
  </conditionalFormatting>
  <conditionalFormatting sqref="J13">
    <cfRule type="cellIs" dxfId="2" priority="3" operator="lessThan">
      <formula>0</formula>
    </cfRule>
  </conditionalFormatting>
  <conditionalFormatting sqref="J11:J12">
    <cfRule type="cellIs" dxfId="1" priority="2" operator="lessThan">
      <formula>0</formula>
    </cfRule>
  </conditionalFormatting>
  <conditionalFormatting sqref="J10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Spiky</dc:creator>
  <cp:lastModifiedBy>vt</cp:lastModifiedBy>
  <dcterms:created xsi:type="dcterms:W3CDTF">2018-07-30T11:15:25Z</dcterms:created>
  <dcterms:modified xsi:type="dcterms:W3CDTF">2019-10-18T10:31:11Z</dcterms:modified>
</cp:coreProperties>
</file>