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4" r:id="rId1"/>
    <sheet name="2018" sheetId="1" r:id="rId2"/>
    <sheet name="ROI Statement" sheetId="2" r:id="rId3"/>
  </sheets>
  <calcPr calcId="124519"/>
</workbook>
</file>

<file path=xl/calcChain.xml><?xml version="1.0" encoding="utf-8"?>
<calcChain xmlns="http://schemas.openxmlformats.org/spreadsheetml/2006/main">
  <c r="J29" i="4"/>
  <c r="H29"/>
  <c r="I12"/>
  <c r="J12" s="1"/>
  <c r="H12"/>
  <c r="H13"/>
  <c r="I13" s="1"/>
  <c r="J13" s="1"/>
  <c r="H14"/>
  <c r="I14" s="1"/>
  <c r="J14" s="1"/>
  <c r="H15"/>
  <c r="J15" s="1"/>
  <c r="H16"/>
  <c r="J16" s="1"/>
  <c r="H18"/>
  <c r="J18" s="1"/>
  <c r="H17"/>
  <c r="J17" s="1"/>
  <c r="H19"/>
  <c r="I19" s="1"/>
  <c r="J19" s="1"/>
  <c r="H20"/>
  <c r="I20" s="1"/>
  <c r="H21"/>
  <c r="J21" s="1"/>
  <c r="H22"/>
  <c r="J22" s="1"/>
  <c r="H23"/>
  <c r="J23" s="1"/>
  <c r="H24"/>
  <c r="I24" s="1"/>
  <c r="H25"/>
  <c r="J25" s="1"/>
  <c r="H26"/>
  <c r="I26" s="1"/>
  <c r="I27"/>
  <c r="H27"/>
  <c r="C32"/>
  <c r="E32" s="1"/>
  <c r="F32" s="1"/>
  <c r="I34"/>
  <c r="H34"/>
  <c r="H35"/>
  <c r="J35" s="1"/>
  <c r="I36"/>
  <c r="H36"/>
  <c r="H37"/>
  <c r="J37" s="1"/>
  <c r="H38"/>
  <c r="J38" s="1"/>
  <c r="H40"/>
  <c r="J40" s="1"/>
  <c r="H39"/>
  <c r="I39" s="1"/>
  <c r="H41"/>
  <c r="J41" s="1"/>
  <c r="H42"/>
  <c r="J42" s="1"/>
  <c r="H43"/>
  <c r="J43" s="1"/>
  <c r="H44"/>
  <c r="J44" s="1"/>
  <c r="H45"/>
  <c r="J45" s="1"/>
  <c r="H46"/>
  <c r="J46" s="1"/>
  <c r="H47"/>
  <c r="I47" s="1"/>
  <c r="H48"/>
  <c r="J48" s="1"/>
  <c r="H49"/>
  <c r="I49" s="1"/>
  <c r="H50"/>
  <c r="J50" s="1"/>
  <c r="H51"/>
  <c r="J51" s="1"/>
  <c r="H52"/>
  <c r="J52" s="1"/>
  <c r="H53"/>
  <c r="I53" s="1"/>
  <c r="J53" s="1"/>
  <c r="H54"/>
  <c r="C58"/>
  <c r="E58" s="1"/>
  <c r="F58" s="1"/>
  <c r="H61"/>
  <c r="H62"/>
  <c r="J62" s="1"/>
  <c r="H63"/>
  <c r="I63" s="1"/>
  <c r="H64"/>
  <c r="J64" s="1"/>
  <c r="H55" l="1"/>
  <c r="J20"/>
  <c r="J24"/>
  <c r="J26"/>
  <c r="J27"/>
  <c r="J34"/>
  <c r="J36"/>
  <c r="J39"/>
  <c r="J47"/>
  <c r="J49"/>
  <c r="I54"/>
  <c r="J54" s="1"/>
  <c r="J61"/>
  <c r="J63"/>
  <c r="H65"/>
  <c r="J65" s="1"/>
  <c r="H66"/>
  <c r="I66" s="1"/>
  <c r="H67"/>
  <c r="J67" s="1"/>
  <c r="H68"/>
  <c r="I68" s="1"/>
  <c r="H69"/>
  <c r="J69" s="1"/>
  <c r="H70"/>
  <c r="J70" s="1"/>
  <c r="H71"/>
  <c r="J71" s="1"/>
  <c r="H72"/>
  <c r="J72" s="1"/>
  <c r="H73"/>
  <c r="I73" s="1"/>
  <c r="H74"/>
  <c r="J74" s="1"/>
  <c r="H75"/>
  <c r="J75" s="1"/>
  <c r="H76"/>
  <c r="J76" s="1"/>
  <c r="H77"/>
  <c r="J77" s="1"/>
  <c r="H78"/>
  <c r="I78" s="1"/>
  <c r="H79"/>
  <c r="J79" s="1"/>
  <c r="H105"/>
  <c r="H80"/>
  <c r="J80" s="1"/>
  <c r="H81"/>
  <c r="J81" s="1"/>
  <c r="C86"/>
  <c r="E86" s="1"/>
  <c r="F86" s="1"/>
  <c r="H89"/>
  <c r="I89" s="1"/>
  <c r="J89" s="1"/>
  <c r="H90"/>
  <c r="I90" s="1"/>
  <c r="H91"/>
  <c r="J91" s="1"/>
  <c r="H93"/>
  <c r="I93" s="1"/>
  <c r="J93" s="1"/>
  <c r="H94"/>
  <c r="J94" s="1"/>
  <c r="H92"/>
  <c r="I92" s="1"/>
  <c r="H95"/>
  <c r="J95" s="1"/>
  <c r="H96"/>
  <c r="J96" s="1"/>
  <c r="H97"/>
  <c r="J97" s="1"/>
  <c r="H98"/>
  <c r="J98" s="1"/>
  <c r="H99"/>
  <c r="J99" s="1"/>
  <c r="H100"/>
  <c r="I100" s="1"/>
  <c r="J100" s="1"/>
  <c r="H101"/>
  <c r="J101" s="1"/>
  <c r="H102"/>
  <c r="J102" s="1"/>
  <c r="H103"/>
  <c r="J103" s="1"/>
  <c r="H104"/>
  <c r="J104" s="1"/>
  <c r="J105"/>
  <c r="H106"/>
  <c r="J106" s="1"/>
  <c r="H107"/>
  <c r="J107" s="1"/>
  <c r="H108"/>
  <c r="I108" s="1"/>
  <c r="H109"/>
  <c r="J109" s="1"/>
  <c r="H110"/>
  <c r="J110" s="1"/>
  <c r="H111"/>
  <c r="J111" s="1"/>
  <c r="F152"/>
  <c r="C117"/>
  <c r="E117" s="1"/>
  <c r="F117" s="1"/>
  <c r="H113"/>
  <c r="I113" s="1"/>
  <c r="J113" s="1"/>
  <c r="H112"/>
  <c r="I112" s="1"/>
  <c r="H120"/>
  <c r="J120" s="1"/>
  <c r="H121"/>
  <c r="J121" s="1"/>
  <c r="H122"/>
  <c r="J122" s="1"/>
  <c r="H123"/>
  <c r="J123" s="1"/>
  <c r="H124"/>
  <c r="J124" s="1"/>
  <c r="H125"/>
  <c r="I125" s="1"/>
  <c r="H126"/>
  <c r="J126" s="1"/>
  <c r="H127"/>
  <c r="J127" s="1"/>
  <c r="H128"/>
  <c r="J128" s="1"/>
  <c r="H129"/>
  <c r="J129" s="1"/>
  <c r="H130"/>
  <c r="I130" s="1"/>
  <c r="H131"/>
  <c r="J131" s="1"/>
  <c r="H132"/>
  <c r="I132" s="1"/>
  <c r="H133"/>
  <c r="J133" s="1"/>
  <c r="H134"/>
  <c r="J134" s="1"/>
  <c r="H135"/>
  <c r="J135" s="1"/>
  <c r="H136"/>
  <c r="J136" s="1"/>
  <c r="H137"/>
  <c r="J137" s="1"/>
  <c r="H138"/>
  <c r="J138" s="1"/>
  <c r="H139"/>
  <c r="J139" s="1"/>
  <c r="H140"/>
  <c r="J140" s="1"/>
  <c r="H141"/>
  <c r="J141" s="1"/>
  <c r="H143"/>
  <c r="I143" s="1"/>
  <c r="J143" s="1"/>
  <c r="H142"/>
  <c r="I142" s="1"/>
  <c r="J142" s="1"/>
  <c r="H145"/>
  <c r="J145" s="1"/>
  <c r="H148"/>
  <c r="J148" s="1"/>
  <c r="H147"/>
  <c r="J147" s="1"/>
  <c r="H146"/>
  <c r="J146" s="1"/>
  <c r="H144"/>
  <c r="J144" s="1"/>
  <c r="J55" l="1"/>
  <c r="H83"/>
  <c r="J66"/>
  <c r="J68"/>
  <c r="J73"/>
  <c r="J78"/>
  <c r="J90"/>
  <c r="J92"/>
  <c r="H149"/>
  <c r="J108"/>
  <c r="J112"/>
  <c r="J125"/>
  <c r="J130"/>
  <c r="J132"/>
  <c r="H155"/>
  <c r="J83" l="1"/>
  <c r="J114"/>
  <c r="J149"/>
  <c r="J155"/>
  <c r="H156"/>
  <c r="I156" s="1"/>
  <c r="H157"/>
  <c r="J157" s="1"/>
  <c r="H158"/>
  <c r="J158" s="1"/>
  <c r="H159"/>
  <c r="J159" s="1"/>
  <c r="H160"/>
  <c r="J160" s="1"/>
  <c r="H161"/>
  <c r="I161" s="1"/>
  <c r="J161" s="1"/>
  <c r="H162"/>
  <c r="I162" s="1"/>
  <c r="H163"/>
  <c r="J163" s="1"/>
  <c r="H164"/>
  <c r="J164" s="1"/>
  <c r="H165"/>
  <c r="I165" s="1"/>
  <c r="J165" s="1"/>
  <c r="H166"/>
  <c r="H167"/>
  <c r="J167" s="1"/>
  <c r="H168"/>
  <c r="J168" s="1"/>
  <c r="H169"/>
  <c r="J169" s="1"/>
  <c r="H170"/>
  <c r="J170" s="1"/>
  <c r="H171"/>
  <c r="J171" s="1"/>
  <c r="H172"/>
  <c r="J172" s="1"/>
  <c r="H173"/>
  <c r="H175"/>
  <c r="H178"/>
  <c r="J178" s="1"/>
  <c r="J175"/>
  <c r="H177"/>
  <c r="J177" s="1"/>
  <c r="H176"/>
  <c r="J176" s="1"/>
  <c r="H174"/>
  <c r="J174" s="1"/>
  <c r="C182"/>
  <c r="E182" s="1"/>
  <c r="F182" s="1"/>
  <c r="H179" l="1"/>
  <c r="J156"/>
  <c r="I166"/>
  <c r="J166" s="1"/>
  <c r="J162"/>
  <c r="J173"/>
  <c r="H185"/>
  <c r="H186"/>
  <c r="I186" s="1"/>
  <c r="H187"/>
  <c r="J187" s="1"/>
  <c r="J179" l="1"/>
  <c r="J185"/>
  <c r="J186"/>
  <c r="H188"/>
  <c r="I188" s="1"/>
  <c r="J188" l="1"/>
  <c r="H189"/>
  <c r="J189" l="1"/>
  <c r="H190"/>
  <c r="J190" s="1"/>
  <c r="H191" l="1"/>
  <c r="J191" l="1"/>
  <c r="H192"/>
  <c r="J192" l="1"/>
  <c r="H193"/>
  <c r="H194"/>
  <c r="J194" s="1"/>
  <c r="H195"/>
  <c r="J195" s="1"/>
  <c r="J193" l="1"/>
  <c r="H196"/>
  <c r="J196" s="1"/>
  <c r="H197" l="1"/>
  <c r="I197" l="1"/>
  <c r="J197" s="1"/>
  <c r="H201"/>
  <c r="H198"/>
  <c r="J198" s="1"/>
  <c r="H199"/>
  <c r="J199" s="1"/>
  <c r="H200" l="1"/>
  <c r="J200" s="1"/>
  <c r="J201" l="1"/>
  <c r="H202"/>
  <c r="I202" s="1"/>
  <c r="H203"/>
  <c r="J203" s="1"/>
  <c r="J202" l="1"/>
  <c r="H204"/>
  <c r="J204" s="1"/>
  <c r="C210" l="1"/>
  <c r="E210" s="1"/>
  <c r="F210" s="1"/>
  <c r="H205"/>
  <c r="J205" s="1"/>
  <c r="H206"/>
  <c r="H207" l="1"/>
  <c r="I206"/>
  <c r="J206" s="1"/>
  <c r="J207" s="1"/>
  <c r="H212"/>
  <c r="J212" l="1"/>
  <c r="H213"/>
  <c r="J213" s="1"/>
  <c r="H214" l="1"/>
  <c r="J214" s="1"/>
  <c r="H215" l="1"/>
  <c r="I215" l="1"/>
  <c r="J215" s="1"/>
  <c r="H216"/>
  <c r="I216" l="1"/>
  <c r="J216" s="1"/>
  <c r="H217"/>
  <c r="J217" s="1"/>
  <c r="H219" l="1"/>
  <c r="I219" s="1"/>
  <c r="H218"/>
  <c r="J218" s="1"/>
  <c r="J219" l="1"/>
  <c r="H220"/>
  <c r="I220" s="1"/>
  <c r="J220" l="1"/>
  <c r="H221"/>
  <c r="J221" l="1"/>
  <c r="H222"/>
  <c r="J222" s="1"/>
  <c r="H223" l="1"/>
  <c r="J223" s="1"/>
  <c r="H224" l="1"/>
  <c r="I224" s="1"/>
  <c r="H225"/>
  <c r="J225" s="1"/>
  <c r="J224" l="1"/>
  <c r="H227"/>
  <c r="J227" s="1"/>
  <c r="H226"/>
  <c r="I226" s="1"/>
  <c r="J226" l="1"/>
  <c r="H228"/>
  <c r="I228" s="1"/>
  <c r="J228" l="1"/>
  <c r="H230"/>
  <c r="H229"/>
  <c r="I229" s="1"/>
  <c r="J229" s="1"/>
  <c r="I230" l="1"/>
  <c r="J230" l="1"/>
  <c r="H231"/>
  <c r="J231" s="1"/>
  <c r="H232" l="1"/>
  <c r="J232" s="1"/>
  <c r="H233"/>
  <c r="J233" s="1"/>
  <c r="H234"/>
  <c r="H236" l="1"/>
  <c r="J234"/>
  <c r="J236" s="1"/>
  <c r="C239"/>
  <c r="E239" s="1"/>
  <c r="F239" s="1"/>
  <c r="H243" l="1"/>
  <c r="J243" s="1"/>
  <c r="H247" l="1"/>
  <c r="J247" s="1"/>
  <c r="H244"/>
  <c r="I244" s="1"/>
  <c r="J244" l="1"/>
  <c r="H245" l="1"/>
  <c r="J245" l="1"/>
  <c r="H246"/>
  <c r="J246" s="1"/>
  <c r="H248" l="1"/>
  <c r="I248" s="1"/>
  <c r="J248" l="1"/>
  <c r="H250"/>
  <c r="J250" s="1"/>
  <c r="H249"/>
  <c r="J249" l="1"/>
  <c r="H251"/>
  <c r="I251" s="1"/>
  <c r="J251" s="1"/>
  <c r="H252"/>
  <c r="I252" s="1"/>
  <c r="J252" s="1"/>
  <c r="H253"/>
  <c r="I253" s="1"/>
  <c r="H254"/>
  <c r="J254" s="1"/>
  <c r="H255"/>
  <c r="J255" s="1"/>
  <c r="H256"/>
  <c r="I256" s="1"/>
  <c r="H257"/>
  <c r="J257" s="1"/>
  <c r="H258"/>
  <c r="J258" s="1"/>
  <c r="H259"/>
  <c r="J259" s="1"/>
  <c r="H260"/>
  <c r="J260" s="1"/>
  <c r="H261"/>
  <c r="J261" s="1"/>
  <c r="H262"/>
  <c r="J262" s="1"/>
  <c r="H263"/>
  <c r="J263" s="1"/>
  <c r="H264"/>
  <c r="I264" s="1"/>
  <c r="H265"/>
  <c r="J265" s="1"/>
  <c r="H266"/>
  <c r="J266" s="1"/>
  <c r="H267"/>
  <c r="J267" s="1"/>
  <c r="H268"/>
  <c r="I268" s="1"/>
  <c r="J268" s="1"/>
  <c r="H270"/>
  <c r="H269"/>
  <c r="J269" s="1"/>
  <c r="H275"/>
  <c r="I275" s="1"/>
  <c r="H276"/>
  <c r="J276" s="1"/>
  <c r="H277"/>
  <c r="I277" s="1"/>
  <c r="H278"/>
  <c r="J278" s="1"/>
  <c r="H279"/>
  <c r="J279" s="1"/>
  <c r="H280"/>
  <c r="I280" s="1"/>
  <c r="J280" s="1"/>
  <c r="H281"/>
  <c r="I281" s="1"/>
  <c r="J281" s="1"/>
  <c r="H282"/>
  <c r="J282" s="1"/>
  <c r="H283"/>
  <c r="J283" s="1"/>
  <c r="H284"/>
  <c r="I284" s="1"/>
  <c r="H285"/>
  <c r="J285" s="1"/>
  <c r="H286"/>
  <c r="I286" s="1"/>
  <c r="J286" s="1"/>
  <c r="H287"/>
  <c r="H288"/>
  <c r="I288" s="1"/>
  <c r="J288" s="1"/>
  <c r="H289"/>
  <c r="I289" s="1"/>
  <c r="J289" s="1"/>
  <c r="H290"/>
  <c r="J290" s="1"/>
  <c r="H291"/>
  <c r="J291" s="1"/>
  <c r="H292"/>
  <c r="J292" s="1"/>
  <c r="H293"/>
  <c r="J293" s="1"/>
  <c r="H294"/>
  <c r="J294" s="1"/>
  <c r="H295"/>
  <c r="I295" s="1"/>
  <c r="J295" s="1"/>
  <c r="D36" i="2"/>
  <c r="D12"/>
  <c r="H296" i="4"/>
  <c r="I296" s="1"/>
  <c r="J296" s="1"/>
  <c r="H298"/>
  <c r="J298" s="1"/>
  <c r="H297"/>
  <c r="J297" s="1"/>
  <c r="H302"/>
  <c r="I302" s="1"/>
  <c r="C336"/>
  <c r="E336" s="1"/>
  <c r="F336" s="1"/>
  <c r="H305"/>
  <c r="J305" s="1"/>
  <c r="H303"/>
  <c r="J303" s="1"/>
  <c r="H304"/>
  <c r="J304" s="1"/>
  <c r="H306"/>
  <c r="I306" s="1"/>
  <c r="J306" s="1"/>
  <c r="H307"/>
  <c r="I307" s="1"/>
  <c r="J307" s="1"/>
  <c r="H308"/>
  <c r="J308" s="1"/>
  <c r="H309"/>
  <c r="J309" s="1"/>
  <c r="H310"/>
  <c r="J310" s="1"/>
  <c r="H311"/>
  <c r="J311" s="1"/>
  <c r="H312"/>
  <c r="J312" s="1"/>
  <c r="H313"/>
  <c r="J313" s="1"/>
  <c r="H314"/>
  <c r="J314" s="1"/>
  <c r="H315"/>
  <c r="I315" s="1"/>
  <c r="J315" s="1"/>
  <c r="H316"/>
  <c r="I316" s="1"/>
  <c r="J316" s="1"/>
  <c r="H317"/>
  <c r="J317" s="1"/>
  <c r="D35" i="2"/>
  <c r="D34"/>
  <c r="D33"/>
  <c r="H318" i="4"/>
  <c r="J318" s="1"/>
  <c r="H319"/>
  <c r="I319" s="1"/>
  <c r="H320"/>
  <c r="J320" s="1"/>
  <c r="H321"/>
  <c r="J321" s="1"/>
  <c r="H271" l="1"/>
  <c r="J270"/>
  <c r="J253"/>
  <c r="J256"/>
  <c r="J264"/>
  <c r="H299"/>
  <c r="J275"/>
  <c r="J277"/>
  <c r="J284"/>
  <c r="I287"/>
  <c r="J287" s="1"/>
  <c r="J302"/>
  <c r="J319"/>
  <c r="H322"/>
  <c r="J322" s="1"/>
  <c r="H323"/>
  <c r="J323" s="1"/>
  <c r="H325"/>
  <c r="J325" s="1"/>
  <c r="H324"/>
  <c r="J324" s="1"/>
  <c r="H326"/>
  <c r="J326" s="1"/>
  <c r="H327"/>
  <c r="J327" s="1"/>
  <c r="H328"/>
  <c r="J328" s="1"/>
  <c r="H329"/>
  <c r="J329" s="1"/>
  <c r="H330"/>
  <c r="J330" s="1"/>
  <c r="D11" i="2"/>
  <c r="J271" i="4" l="1"/>
  <c r="J299"/>
  <c r="H331"/>
  <c r="H333" s="1"/>
  <c r="H340"/>
  <c r="H341"/>
  <c r="I341" s="1"/>
  <c r="J341" s="1"/>
  <c r="H342"/>
  <c r="H344"/>
  <c r="J344" s="1"/>
  <c r="H343"/>
  <c r="H346"/>
  <c r="J346" s="1"/>
  <c r="H345"/>
  <c r="J345" s="1"/>
  <c r="H347"/>
  <c r="J347" s="1"/>
  <c r="H348"/>
  <c r="H349"/>
  <c r="J349" s="1"/>
  <c r="H351"/>
  <c r="I351" s="1"/>
  <c r="H350"/>
  <c r="J350" s="1"/>
  <c r="H353"/>
  <c r="I353" s="1"/>
  <c r="J353" s="1"/>
  <c r="H352"/>
  <c r="I352" s="1"/>
  <c r="H357"/>
  <c r="J357" s="1"/>
  <c r="H354"/>
  <c r="J354" s="1"/>
  <c r="H355"/>
  <c r="J355" s="1"/>
  <c r="H356"/>
  <c r="I356" s="1"/>
  <c r="H359"/>
  <c r="J359" s="1"/>
  <c r="H358"/>
  <c r="J358" s="1"/>
  <c r="H360"/>
  <c r="I360" s="1"/>
  <c r="H361"/>
  <c r="J361" s="1"/>
  <c r="H362"/>
  <c r="I362" s="1"/>
  <c r="H363"/>
  <c r="J363" s="1"/>
  <c r="H364"/>
  <c r="I364" s="1"/>
  <c r="D10" i="2"/>
  <c r="D9"/>
  <c r="H365" i="4"/>
  <c r="J365" s="1"/>
  <c r="H367"/>
  <c r="I367" s="1"/>
  <c r="J367" s="1"/>
  <c r="H366"/>
  <c r="J366" s="1"/>
  <c r="H379"/>
  <c r="I379" s="1"/>
  <c r="J379" s="1"/>
  <c r="H392"/>
  <c r="J392" s="1"/>
  <c r="H391"/>
  <c r="H390"/>
  <c r="J390" s="1"/>
  <c r="H389"/>
  <c r="I389" s="1"/>
  <c r="J389" s="1"/>
  <c r="H388"/>
  <c r="J388" s="1"/>
  <c r="H387"/>
  <c r="J387" s="1"/>
  <c r="H386"/>
  <c r="J386" s="1"/>
  <c r="H385"/>
  <c r="J385" s="1"/>
  <c r="H384"/>
  <c r="J384" s="1"/>
  <c r="H383"/>
  <c r="H382"/>
  <c r="J382" s="1"/>
  <c r="H381"/>
  <c r="J381" s="1"/>
  <c r="H380"/>
  <c r="J380" s="1"/>
  <c r="H415"/>
  <c r="J415" s="1"/>
  <c r="H414"/>
  <c r="J414" s="1"/>
  <c r="H413"/>
  <c r="J413" s="1"/>
  <c r="H412"/>
  <c r="H411"/>
  <c r="J411" s="1"/>
  <c r="H410"/>
  <c r="H409"/>
  <c r="J409" s="1"/>
  <c r="H408"/>
  <c r="H407"/>
  <c r="J407" s="1"/>
  <c r="H406"/>
  <c r="H405"/>
  <c r="J405" s="1"/>
  <c r="H404"/>
  <c r="H403"/>
  <c r="J403" s="1"/>
  <c r="H402"/>
  <c r="H401"/>
  <c r="J401" s="1"/>
  <c r="H400"/>
  <c r="H399"/>
  <c r="J399" s="1"/>
  <c r="H398"/>
  <c r="J398" s="1"/>
  <c r="H369"/>
  <c r="J369" s="1"/>
  <c r="H368"/>
  <c r="J368" s="1"/>
  <c r="H375"/>
  <c r="J375" s="1"/>
  <c r="H378"/>
  <c r="J378" s="1"/>
  <c r="H377"/>
  <c r="J377" s="1"/>
  <c r="H376"/>
  <c r="H371" l="1"/>
  <c r="J331"/>
  <c r="J333" s="1"/>
  <c r="I340"/>
  <c r="J340" s="1"/>
  <c r="I343"/>
  <c r="J343" s="1"/>
  <c r="I348"/>
  <c r="J348" s="1"/>
  <c r="J351"/>
  <c r="J352"/>
  <c r="J356"/>
  <c r="J360"/>
  <c r="J362"/>
  <c r="J364"/>
  <c r="H394"/>
  <c r="I383"/>
  <c r="J383" s="1"/>
  <c r="I391"/>
  <c r="J391" s="1"/>
  <c r="J400"/>
  <c r="J402"/>
  <c r="J404"/>
  <c r="J406"/>
  <c r="J408"/>
  <c r="J410"/>
  <c r="J412"/>
  <c r="J376"/>
  <c r="J371" l="1"/>
  <c r="J394"/>
  <c r="J416"/>
  <c r="D7" i="2"/>
  <c r="D6"/>
  <c r="H6" i="1"/>
  <c r="J6" s="1"/>
  <c r="H7"/>
  <c r="J7" s="1"/>
  <c r="H9"/>
  <c r="K9" s="1"/>
  <c r="H8"/>
  <c r="J8" s="1"/>
  <c r="H10"/>
  <c r="J10" s="1"/>
  <c r="K10"/>
  <c r="H11"/>
  <c r="J11" s="1"/>
  <c r="K6" l="1"/>
  <c r="K7"/>
  <c r="J9"/>
  <c r="K8"/>
  <c r="K11"/>
  <c r="H12"/>
  <c r="K12" s="1"/>
  <c r="H14"/>
  <c r="J14" s="1"/>
  <c r="H13"/>
  <c r="K13" s="1"/>
  <c r="H15"/>
  <c r="K15" s="1"/>
  <c r="H17"/>
  <c r="K17" s="1"/>
  <c r="H16"/>
  <c r="K16" s="1"/>
  <c r="H18"/>
  <c r="K18" s="1"/>
  <c r="H19"/>
  <c r="J19" s="1"/>
  <c r="H20"/>
  <c r="J20" s="1"/>
  <c r="H21"/>
  <c r="I21" s="1"/>
  <c r="J21" s="1"/>
  <c r="J12" l="1"/>
  <c r="K14"/>
  <c r="J13"/>
  <c r="J15"/>
  <c r="J17"/>
  <c r="J16"/>
  <c r="J18"/>
  <c r="K19"/>
  <c r="K20"/>
  <c r="K21"/>
  <c r="H22"/>
  <c r="J22" s="1"/>
  <c r="H24"/>
  <c r="J24" s="1"/>
  <c r="H23"/>
  <c r="K23" s="1"/>
  <c r="H28"/>
  <c r="J28" s="1"/>
  <c r="H26"/>
  <c r="J26" s="1"/>
  <c r="H25"/>
  <c r="K25" s="1"/>
  <c r="H27"/>
  <c r="J27" s="1"/>
  <c r="H29"/>
  <c r="K29" s="1"/>
  <c r="H31"/>
  <c r="J31" s="1"/>
  <c r="H33"/>
  <c r="J33" s="1"/>
  <c r="H32"/>
  <c r="J32" s="1"/>
  <c r="H34"/>
  <c r="J34" s="1"/>
  <c r="H35"/>
  <c r="J35" s="1"/>
  <c r="H36"/>
  <c r="J36" s="1"/>
  <c r="H37"/>
  <c r="J37" s="1"/>
  <c r="H38"/>
  <c r="J38" s="1"/>
  <c r="H39"/>
  <c r="J39" s="1"/>
  <c r="H40"/>
  <c r="K40" s="1"/>
  <c r="H41"/>
  <c r="J41" s="1"/>
  <c r="H42"/>
  <c r="K42" s="1"/>
  <c r="H43"/>
  <c r="J43" s="1"/>
  <c r="H44"/>
  <c r="J44" s="1"/>
  <c r="H45"/>
  <c r="J45" s="1"/>
  <c r="H46"/>
  <c r="K46" s="1"/>
  <c r="H48"/>
  <c r="K48" s="1"/>
  <c r="H47"/>
  <c r="J47" s="1"/>
  <c r="H50"/>
  <c r="J50" s="1"/>
  <c r="H51"/>
  <c r="K51" s="1"/>
  <c r="H52"/>
  <c r="I52" s="1"/>
  <c r="H53"/>
  <c r="I53" s="1"/>
  <c r="H54"/>
  <c r="K54" s="1"/>
  <c r="H56"/>
  <c r="I56" s="1"/>
  <c r="H55"/>
  <c r="J55" s="1"/>
  <c r="H57"/>
  <c r="I57" s="1"/>
  <c r="J57" s="1"/>
  <c r="H58"/>
  <c r="H60"/>
  <c r="J60" s="1"/>
  <c r="H59"/>
  <c r="I59" s="1"/>
  <c r="K59" s="1"/>
  <c r="H61"/>
  <c r="K61" s="1"/>
  <c r="H62"/>
  <c r="J62" s="1"/>
  <c r="H63"/>
  <c r="J63" s="1"/>
  <c r="H64"/>
  <c r="K64" s="1"/>
  <c r="H65"/>
  <c r="K65" s="1"/>
  <c r="H66"/>
  <c r="I66" s="1"/>
  <c r="H70"/>
  <c r="J70" s="1"/>
  <c r="H69"/>
  <c r="H68"/>
  <c r="H67"/>
  <c r="H71"/>
  <c r="J71" s="1"/>
  <c r="D8" i="2"/>
  <c r="H72" i="1"/>
  <c r="J72" s="1"/>
  <c r="H81"/>
  <c r="J81" s="1"/>
  <c r="K24" l="1"/>
  <c r="K22"/>
  <c r="J30" s="1"/>
  <c r="J23"/>
  <c r="K28"/>
  <c r="J25"/>
  <c r="K26"/>
  <c r="K27"/>
  <c r="J29"/>
  <c r="K31"/>
  <c r="K32"/>
  <c r="K33"/>
  <c r="K34"/>
  <c r="K35"/>
  <c r="K36"/>
  <c r="K37"/>
  <c r="K38"/>
  <c r="K39"/>
  <c r="J40"/>
  <c r="K41"/>
  <c r="J42"/>
  <c r="K43"/>
  <c r="K44"/>
  <c r="K45"/>
  <c r="J46"/>
  <c r="J48"/>
  <c r="K47"/>
  <c r="K50"/>
  <c r="J51"/>
  <c r="K52"/>
  <c r="J52"/>
  <c r="K53"/>
  <c r="J53"/>
  <c r="J54"/>
  <c r="K56"/>
  <c r="J56"/>
  <c r="K55"/>
  <c r="K57"/>
  <c r="K58"/>
  <c r="J58"/>
  <c r="K60"/>
  <c r="J59"/>
  <c r="J61"/>
  <c r="K62"/>
  <c r="K63"/>
  <c r="J64"/>
  <c r="J65"/>
  <c r="J66"/>
  <c r="K66"/>
  <c r="J67"/>
  <c r="K68"/>
  <c r="K70"/>
  <c r="I69"/>
  <c r="J69" s="1"/>
  <c r="K71"/>
  <c r="K72"/>
  <c r="K81"/>
  <c r="H79"/>
  <c r="J79" s="1"/>
  <c r="H74"/>
  <c r="J74" s="1"/>
  <c r="H75"/>
  <c r="J75" s="1"/>
  <c r="H80"/>
  <c r="J80" s="1"/>
  <c r="H78"/>
  <c r="I78" s="1"/>
  <c r="H77"/>
  <c r="J77" s="1"/>
  <c r="H76"/>
  <c r="J76" s="1"/>
  <c r="H82"/>
  <c r="J82" s="1"/>
  <c r="H83"/>
  <c r="H84"/>
  <c r="I84" s="1"/>
  <c r="J84" s="1"/>
  <c r="D5" i="2"/>
  <c r="H86" i="1"/>
  <c r="J86" s="1"/>
  <c r="H87"/>
  <c r="H88"/>
  <c r="I88" s="1"/>
  <c r="J88" s="1"/>
  <c r="H89"/>
  <c r="J89" s="1"/>
  <c r="H91"/>
  <c r="I91" s="1"/>
  <c r="H90"/>
  <c r="J90" s="1"/>
  <c r="H92"/>
  <c r="K92" s="1"/>
  <c r="H93"/>
  <c r="I93" s="1"/>
  <c r="H94"/>
  <c r="K94" s="1"/>
  <c r="H95"/>
  <c r="K95" s="1"/>
  <c r="H211"/>
  <c r="K211" s="1"/>
  <c r="H212"/>
  <c r="K212" s="1"/>
  <c r="H213"/>
  <c r="J213" s="1"/>
  <c r="H214"/>
  <c r="I214" s="1"/>
  <c r="H215"/>
  <c r="K215" s="1"/>
  <c r="H216"/>
  <c r="K216" s="1"/>
  <c r="H217"/>
  <c r="J217" s="1"/>
  <c r="H218"/>
  <c r="K218" s="1"/>
  <c r="H219"/>
  <c r="I219" s="1"/>
  <c r="H220"/>
  <c r="I220" s="1"/>
  <c r="H221"/>
  <c r="K221" s="1"/>
  <c r="H222"/>
  <c r="K222" s="1"/>
  <c r="H223"/>
  <c r="J223" s="1"/>
  <c r="H224"/>
  <c r="K224" s="1"/>
  <c r="H225"/>
  <c r="K225" s="1"/>
  <c r="H210"/>
  <c r="K210" s="1"/>
  <c r="H199"/>
  <c r="J199" s="1"/>
  <c r="H200"/>
  <c r="I200" s="1"/>
  <c r="H201"/>
  <c r="I201" s="1"/>
  <c r="K201" s="1"/>
  <c r="H202"/>
  <c r="K202" s="1"/>
  <c r="H203"/>
  <c r="J203" s="1"/>
  <c r="H204"/>
  <c r="K204" s="1"/>
  <c r="H205"/>
  <c r="J205" s="1"/>
  <c r="H206"/>
  <c r="K206" s="1"/>
  <c r="H207"/>
  <c r="I207" s="1"/>
  <c r="H208"/>
  <c r="K208" s="1"/>
  <c r="H198"/>
  <c r="I198" s="1"/>
  <c r="K198" s="1"/>
  <c r="H174"/>
  <c r="K174" s="1"/>
  <c r="H175"/>
  <c r="K175" s="1"/>
  <c r="H176"/>
  <c r="J176" s="1"/>
  <c r="H177"/>
  <c r="J177" s="1"/>
  <c r="H178"/>
  <c r="K178" s="1"/>
  <c r="H179"/>
  <c r="I179" s="1"/>
  <c r="H180"/>
  <c r="J180" s="1"/>
  <c r="H181"/>
  <c r="K181" s="1"/>
  <c r="H182"/>
  <c r="K182" s="1"/>
  <c r="H183"/>
  <c r="J183" s="1"/>
  <c r="H184"/>
  <c r="J184" s="1"/>
  <c r="H185"/>
  <c r="K185" s="1"/>
  <c r="H186"/>
  <c r="K186" s="1"/>
  <c r="H187"/>
  <c r="J187" s="1"/>
  <c r="H188"/>
  <c r="J188" s="1"/>
  <c r="H189"/>
  <c r="K189" s="1"/>
  <c r="H190"/>
  <c r="K190" s="1"/>
  <c r="H191"/>
  <c r="J191" s="1"/>
  <c r="H192"/>
  <c r="J192" s="1"/>
  <c r="H193"/>
  <c r="K193" s="1"/>
  <c r="H194"/>
  <c r="K194" s="1"/>
  <c r="H195"/>
  <c r="J195" s="1"/>
  <c r="H196"/>
  <c r="J196" s="1"/>
  <c r="H173"/>
  <c r="J173" s="1"/>
  <c r="H148"/>
  <c r="K148" s="1"/>
  <c r="H149"/>
  <c r="I149" s="1"/>
  <c r="H150"/>
  <c r="K150" s="1"/>
  <c r="H151"/>
  <c r="I151" s="1"/>
  <c r="K151" s="1"/>
  <c r="H152"/>
  <c r="K152" s="1"/>
  <c r="H153"/>
  <c r="J153" s="1"/>
  <c r="H154"/>
  <c r="K154" s="1"/>
  <c r="H155"/>
  <c r="J155" s="1"/>
  <c r="H156"/>
  <c r="K156" s="1"/>
  <c r="H157"/>
  <c r="I157" s="1"/>
  <c r="H158"/>
  <c r="K158" s="1"/>
  <c r="H159"/>
  <c r="J159" s="1"/>
  <c r="H160"/>
  <c r="K160" s="1"/>
  <c r="H161"/>
  <c r="J161" s="1"/>
  <c r="H162"/>
  <c r="K162" s="1"/>
  <c r="H163"/>
  <c r="J163" s="1"/>
  <c r="H164"/>
  <c r="K164" s="1"/>
  <c r="H165"/>
  <c r="J165" s="1"/>
  <c r="H166"/>
  <c r="K166" s="1"/>
  <c r="H167"/>
  <c r="J167" s="1"/>
  <c r="H168"/>
  <c r="K168" s="1"/>
  <c r="H169"/>
  <c r="J169" s="1"/>
  <c r="H170"/>
  <c r="K170" s="1"/>
  <c r="H171"/>
  <c r="I171" s="1"/>
  <c r="K171" s="1"/>
  <c r="H147"/>
  <c r="K147" s="1"/>
  <c r="H128"/>
  <c r="J128" s="1"/>
  <c r="H129"/>
  <c r="I129" s="1"/>
  <c r="H130"/>
  <c r="I130" s="1"/>
  <c r="H131"/>
  <c r="K131" s="1"/>
  <c r="H132"/>
  <c r="J132" s="1"/>
  <c r="H133"/>
  <c r="K133" s="1"/>
  <c r="H134"/>
  <c r="J134" s="1"/>
  <c r="H135"/>
  <c r="K135" s="1"/>
  <c r="H136"/>
  <c r="J136" s="1"/>
  <c r="H137"/>
  <c r="I137" s="1"/>
  <c r="H138"/>
  <c r="J138" s="1"/>
  <c r="H139"/>
  <c r="K139" s="1"/>
  <c r="H140"/>
  <c r="J140" s="1"/>
  <c r="H141"/>
  <c r="I141" s="1"/>
  <c r="H142"/>
  <c r="I142" s="1"/>
  <c r="K142" s="1"/>
  <c r="H143"/>
  <c r="I143" s="1"/>
  <c r="H144"/>
  <c r="H145"/>
  <c r="K145" s="1"/>
  <c r="H127"/>
  <c r="I127" s="1"/>
  <c r="H106"/>
  <c r="K106" s="1"/>
  <c r="H107"/>
  <c r="J107" s="1"/>
  <c r="H108"/>
  <c r="K108" s="1"/>
  <c r="H109"/>
  <c r="J109" s="1"/>
  <c r="H110"/>
  <c r="K110" s="1"/>
  <c r="H111"/>
  <c r="J111" s="1"/>
  <c r="H112"/>
  <c r="K112" s="1"/>
  <c r="H113"/>
  <c r="J113" s="1"/>
  <c r="H114"/>
  <c r="K114" s="1"/>
  <c r="H115"/>
  <c r="I115" s="1"/>
  <c r="H116"/>
  <c r="K116" s="1"/>
  <c r="H117"/>
  <c r="I117" s="1"/>
  <c r="K117" s="1"/>
  <c r="H118"/>
  <c r="K118" s="1"/>
  <c r="H119"/>
  <c r="J119" s="1"/>
  <c r="H120"/>
  <c r="I120" s="1"/>
  <c r="H121"/>
  <c r="J121" s="1"/>
  <c r="H122"/>
  <c r="K122" s="1"/>
  <c r="H123"/>
  <c r="J123" s="1"/>
  <c r="H124"/>
  <c r="I124" s="1"/>
  <c r="H125"/>
  <c r="J125" s="1"/>
  <c r="H105"/>
  <c r="I105" s="1"/>
  <c r="H97"/>
  <c r="J97" s="1"/>
  <c r="H98"/>
  <c r="K98" s="1"/>
  <c r="H99"/>
  <c r="I99" s="1"/>
  <c r="K99" s="1"/>
  <c r="H100"/>
  <c r="K100" s="1"/>
  <c r="H101"/>
  <c r="K101" s="1"/>
  <c r="H102"/>
  <c r="K102" s="1"/>
  <c r="H103"/>
  <c r="I103" s="1"/>
  <c r="H96"/>
  <c r="K96" s="1"/>
  <c r="D4" i="2"/>
  <c r="D3"/>
  <c r="K75" i="1" l="1"/>
  <c r="J49"/>
  <c r="J211"/>
  <c r="K67"/>
  <c r="J68"/>
  <c r="K69"/>
  <c r="K79"/>
  <c r="K74"/>
  <c r="K199"/>
  <c r="K76"/>
  <c r="K77"/>
  <c r="J78"/>
  <c r="K78"/>
  <c r="K80"/>
  <c r="K82"/>
  <c r="K187"/>
  <c r="K191"/>
  <c r="K223"/>
  <c r="J175"/>
  <c r="K183"/>
  <c r="J83"/>
  <c r="K83"/>
  <c r="K84"/>
  <c r="K86"/>
  <c r="J87"/>
  <c r="K87"/>
  <c r="K88"/>
  <c r="K89"/>
  <c r="K91"/>
  <c r="J91"/>
  <c r="K90"/>
  <c r="K134"/>
  <c r="K159"/>
  <c r="J193"/>
  <c r="J221"/>
  <c r="K138"/>
  <c r="K163"/>
  <c r="K205"/>
  <c r="K213"/>
  <c r="J92"/>
  <c r="J189"/>
  <c r="J215"/>
  <c r="K111"/>
  <c r="K167"/>
  <c r="K195"/>
  <c r="K177"/>
  <c r="K217"/>
  <c r="J94"/>
  <c r="J181"/>
  <c r="J225"/>
  <c r="J185"/>
  <c r="K123"/>
  <c r="K128"/>
  <c r="K153"/>
  <c r="J101"/>
  <c r="K97"/>
  <c r="K119"/>
  <c r="K107"/>
  <c r="K121"/>
  <c r="K109"/>
  <c r="K136"/>
  <c r="K169"/>
  <c r="K161"/>
  <c r="K173"/>
  <c r="K203"/>
  <c r="K207"/>
  <c r="K125"/>
  <c r="K113"/>
  <c r="K140"/>
  <c r="K132"/>
  <c r="K165"/>
  <c r="K155"/>
  <c r="I144"/>
  <c r="K144" s="1"/>
  <c r="J93"/>
  <c r="K93"/>
  <c r="J201"/>
  <c r="J171"/>
  <c r="J151"/>
  <c r="K149"/>
  <c r="J142"/>
  <c r="K129"/>
  <c r="J117"/>
  <c r="K115"/>
  <c r="K179"/>
  <c r="J179"/>
  <c r="J219"/>
  <c r="K219"/>
  <c r="K137"/>
  <c r="K143"/>
  <c r="K103"/>
  <c r="J103"/>
  <c r="K127"/>
  <c r="J127"/>
  <c r="J130"/>
  <c r="K105"/>
  <c r="K124"/>
  <c r="K220"/>
  <c r="J99"/>
  <c r="J108"/>
  <c r="J112"/>
  <c r="J116"/>
  <c r="J124"/>
  <c r="J129"/>
  <c r="J133"/>
  <c r="J137"/>
  <c r="J141"/>
  <c r="J145"/>
  <c r="J150"/>
  <c r="J154"/>
  <c r="J158"/>
  <c r="J162"/>
  <c r="J166"/>
  <c r="J170"/>
  <c r="J204"/>
  <c r="J208"/>
  <c r="J120"/>
  <c r="K130"/>
  <c r="K157"/>
  <c r="K200"/>
  <c r="J98"/>
  <c r="J102"/>
  <c r="J115"/>
  <c r="J149"/>
  <c r="J174"/>
  <c r="J178"/>
  <c r="J182"/>
  <c r="J186"/>
  <c r="J190"/>
  <c r="J194"/>
  <c r="J207"/>
  <c r="J212"/>
  <c r="J216"/>
  <c r="J224"/>
  <c r="K141"/>
  <c r="K196"/>
  <c r="K192"/>
  <c r="K188"/>
  <c r="K184"/>
  <c r="K180"/>
  <c r="K176"/>
  <c r="K214"/>
  <c r="J106"/>
  <c r="J110"/>
  <c r="J114"/>
  <c r="J118"/>
  <c r="J122"/>
  <c r="J131"/>
  <c r="J135"/>
  <c r="J139"/>
  <c r="J143"/>
  <c r="J148"/>
  <c r="J152"/>
  <c r="J156"/>
  <c r="J160"/>
  <c r="J164"/>
  <c r="J168"/>
  <c r="J198"/>
  <c r="J202"/>
  <c r="J206"/>
  <c r="J96"/>
  <c r="J100"/>
  <c r="J105"/>
  <c r="J147"/>
  <c r="J210"/>
  <c r="J214"/>
  <c r="J218"/>
  <c r="J222"/>
  <c r="J95"/>
  <c r="J73" l="1"/>
  <c r="J85"/>
  <c r="J104"/>
  <c r="J209"/>
  <c r="J197"/>
  <c r="J144"/>
  <c r="J172"/>
  <c r="J146"/>
  <c r="J226"/>
  <c r="J200"/>
  <c r="J220"/>
  <c r="K120"/>
  <c r="J126" s="1"/>
  <c r="J157"/>
</calcChain>
</file>

<file path=xl/sharedStrings.xml><?xml version="1.0" encoding="utf-8"?>
<sst xmlns="http://schemas.openxmlformats.org/spreadsheetml/2006/main" count="1234" uniqueCount="302">
  <si>
    <t>INVESTMENT AMOUNT</t>
  </si>
  <si>
    <t>DATE</t>
  </si>
  <si>
    <t>SCRIP</t>
  </si>
  <si>
    <t>QTY</t>
  </si>
  <si>
    <t>RECO</t>
  </si>
  <si>
    <t>RATE</t>
  </si>
  <si>
    <t>TGT1</t>
  </si>
  <si>
    <t>TGT2</t>
  </si>
  <si>
    <t>PROFIT / LOSS</t>
  </si>
  <si>
    <t>NET POINTS</t>
  </si>
  <si>
    <t>NET P &amp; L</t>
  </si>
  <si>
    <t>POWERGRID</t>
  </si>
  <si>
    <t>SHORT</t>
  </si>
  <si>
    <t>ADANIENT</t>
  </si>
  <si>
    <t>LONG</t>
  </si>
  <si>
    <t>UPL</t>
  </si>
  <si>
    <t>IRB</t>
  </si>
  <si>
    <t>ZEEL</t>
  </si>
  <si>
    <t>GSFC</t>
  </si>
  <si>
    <t>TATAMOTORS</t>
  </si>
  <si>
    <t>HINDPETRO</t>
  </si>
  <si>
    <t>INDIGO</t>
  </si>
  <si>
    <t>NATIONALUM</t>
  </si>
  <si>
    <t>MINDTREE</t>
  </si>
  <si>
    <t>BPCL</t>
  </si>
  <si>
    <t>MARICO</t>
  </si>
  <si>
    <t>MFSL</t>
  </si>
  <si>
    <t>CANFINHOME</t>
  </si>
  <si>
    <t>CHOLAFIN</t>
  </si>
  <si>
    <t>M&amp;M</t>
  </si>
  <si>
    <t>PCJ</t>
  </si>
  <si>
    <t>TATAGLOBAL</t>
  </si>
  <si>
    <t>KTKBANK</t>
  </si>
  <si>
    <t>TATAMTRDVR</t>
  </si>
  <si>
    <t>CGPOWER</t>
  </si>
  <si>
    <t xml:space="preserve">TORNTPHARM </t>
  </si>
  <si>
    <t>RAYMOND</t>
  </si>
  <si>
    <t>EXIDE</t>
  </si>
  <si>
    <t>PNB</t>
  </si>
  <si>
    <t>JETAIRWAYS</t>
  </si>
  <si>
    <t>ACC</t>
  </si>
  <si>
    <t>INFIBEAM</t>
  </si>
  <si>
    <t>JSWSTEEL</t>
  </si>
  <si>
    <t>ICICIPRULI</t>
  </si>
  <si>
    <t>GODREJIND</t>
  </si>
  <si>
    <t>DABUR</t>
  </si>
  <si>
    <t>STAR</t>
  </si>
  <si>
    <t>EQUITAS</t>
  </si>
  <si>
    <t>INDIANB</t>
  </si>
  <si>
    <t>NCC</t>
  </si>
  <si>
    <t>JUSTDIAL</t>
  </si>
  <si>
    <t>TITAN</t>
  </si>
  <si>
    <t>APOLLOHOSP</t>
  </si>
  <si>
    <t>CHOLA FUT</t>
  </si>
  <si>
    <t>RELCAPITAL</t>
  </si>
  <si>
    <t>GAIL</t>
  </si>
  <si>
    <t>DRREDDY</t>
  </si>
  <si>
    <t xml:space="preserve">GAIL </t>
  </si>
  <si>
    <t>AMARAJABAT</t>
  </si>
  <si>
    <t>BHARATFIN</t>
  </si>
  <si>
    <t>ASHOKLEY</t>
  </si>
  <si>
    <t>PFC</t>
  </si>
  <si>
    <t>HUL</t>
  </si>
  <si>
    <t>VOLTAS</t>
  </si>
  <si>
    <t>SRTRANSFIN</t>
  </si>
  <si>
    <t>UJJIVAN</t>
  </si>
  <si>
    <t>TATACHEM</t>
  </si>
  <si>
    <t>DHFL</t>
  </si>
  <si>
    <t>ARVIND</t>
  </si>
  <si>
    <t>CASTROL</t>
  </si>
  <si>
    <t>VEDL</t>
  </si>
  <si>
    <t>TATAELXSI FUT</t>
  </si>
  <si>
    <t>CHENNPETRO</t>
  </si>
  <si>
    <t>HPCL</t>
  </si>
  <si>
    <t>DLF</t>
  </si>
  <si>
    <t>TATASTEEL</t>
  </si>
  <si>
    <t>KPIT</t>
  </si>
  <si>
    <t>RELIANCE</t>
  </si>
  <si>
    <t>DIVIS</t>
  </si>
  <si>
    <t>IOC</t>
  </si>
  <si>
    <t>HDIL</t>
  </si>
  <si>
    <t>MCDOWELL</t>
  </si>
  <si>
    <t>IBUL</t>
  </si>
  <si>
    <t>CONCOR</t>
  </si>
  <si>
    <t>TVSMOTOR</t>
  </si>
  <si>
    <t>NIIT</t>
  </si>
  <si>
    <t>ESCORTS</t>
  </si>
  <si>
    <t>BEML</t>
  </si>
  <si>
    <t>RELINFRA</t>
  </si>
  <si>
    <t>DCBBANK</t>
  </si>
  <si>
    <t>BAJAJ-AUTO</t>
  </si>
  <si>
    <t>BHARATFIN FUT</t>
  </si>
  <si>
    <t>CHOLA</t>
  </si>
  <si>
    <t>TOTAL PROFIT</t>
  </si>
  <si>
    <t>RETURN ON INVESTMENT</t>
  </si>
  <si>
    <t>MONTH</t>
  </si>
  <si>
    <t xml:space="preserve">INVESTMENT </t>
  </si>
  <si>
    <t>PROFIT</t>
  </si>
  <si>
    <t>PERCENTAGE</t>
  </si>
  <si>
    <t>July</t>
  </si>
  <si>
    <t>August</t>
  </si>
  <si>
    <t>PRODUCT : HNI FUTURE</t>
  </si>
  <si>
    <t>2,00,000+</t>
  </si>
  <si>
    <t>MOTHERSUMI</t>
  </si>
  <si>
    <t>MRPL</t>
  </si>
  <si>
    <t>RBLBANK</t>
  </si>
  <si>
    <t>HINDZINC</t>
  </si>
  <si>
    <t>HEXAWARE</t>
  </si>
  <si>
    <t>ONGC</t>
  </si>
  <si>
    <t>NMDC</t>
  </si>
  <si>
    <t>September</t>
  </si>
  <si>
    <t>LIC</t>
  </si>
  <si>
    <t>AMBUJCEM</t>
  </si>
  <si>
    <t>MUTHOOTFIN</t>
  </si>
  <si>
    <t>October</t>
  </si>
  <si>
    <t>ADANIPORTS</t>
  </si>
  <si>
    <t>YESBANK</t>
  </si>
  <si>
    <t>BIOCON</t>
  </si>
  <si>
    <t>SUNTV</t>
  </si>
  <si>
    <t>PVR</t>
  </si>
  <si>
    <t>TATAELXI</t>
  </si>
  <si>
    <t>LUPIN</t>
  </si>
  <si>
    <t>CAPF</t>
  </si>
  <si>
    <t>WIPRO</t>
  </si>
  <si>
    <t>TATAELXSI</t>
  </si>
  <si>
    <t xml:space="preserve">JSPL </t>
  </si>
  <si>
    <t>AXISBANK</t>
  </si>
  <si>
    <t>ENGINERSIN</t>
  </si>
  <si>
    <t>GRASIM</t>
  </si>
  <si>
    <t>HDFC</t>
  </si>
  <si>
    <t>UBL</t>
  </si>
  <si>
    <t>KOTAKBANK</t>
  </si>
  <si>
    <t>BHARATFORG</t>
  </si>
  <si>
    <t>BANKBARODA</t>
  </si>
  <si>
    <t>TVSMOTORS</t>
  </si>
  <si>
    <t>CESC</t>
  </si>
  <si>
    <t>GODFRYPHLP</t>
  </si>
  <si>
    <t>BEL</t>
  </si>
  <si>
    <t>HAVELLS</t>
  </si>
  <si>
    <t>November</t>
  </si>
  <si>
    <t>December</t>
  </si>
  <si>
    <t>KSCL</t>
  </si>
  <si>
    <t>IGL</t>
  </si>
  <si>
    <t xml:space="preserve">IRB </t>
  </si>
  <si>
    <t>AIRTEL</t>
  </si>
  <si>
    <t>HDFCBANK</t>
  </si>
  <si>
    <t>INDIACEM</t>
  </si>
  <si>
    <t>PETRONET</t>
  </si>
  <si>
    <t>PEL</t>
  </si>
  <si>
    <t>SUNPHARMA</t>
  </si>
  <si>
    <t>ICICIBANK</t>
  </si>
  <si>
    <t>MNMFIN</t>
  </si>
  <si>
    <t>DISHTV</t>
  </si>
  <si>
    <t>IDEA</t>
  </si>
  <si>
    <t>IDFCFIRSTB</t>
  </si>
  <si>
    <t>ADANIPOWER</t>
  </si>
  <si>
    <t>PROFIT &amp; LOSS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</si>
  <si>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</si>
  <si>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</si>
  <si>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</si>
  <si>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</si>
  <si>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</si>
  <si>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</si>
  <si>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</si>
  <si>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</si>
  <si>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FUTURES</t>
  </si>
  <si>
    <t>(In Rupees)</t>
  </si>
  <si>
    <t>Shares quatity as per 4 lots which availables on Futures &amp; Option</t>
  </si>
  <si>
    <t xml:space="preserve">RECLTD </t>
  </si>
  <si>
    <t xml:space="preserve">CGPOWER </t>
  </si>
  <si>
    <t xml:space="preserve">NCC </t>
  </si>
  <si>
    <t>1ST TGTPROFIT</t>
  </si>
  <si>
    <t xml:space="preserve">WOCKPHARMA </t>
  </si>
  <si>
    <t xml:space="preserve">JISLJALEQS </t>
  </si>
  <si>
    <t xml:space="preserve">MUTHOOTFIN </t>
  </si>
  <si>
    <t xml:space="preserve">IDFCFIRSTB </t>
  </si>
  <si>
    <t>January</t>
  </si>
  <si>
    <t>February</t>
  </si>
  <si>
    <t xml:space="preserve">INDIACEM </t>
  </si>
  <si>
    <t>IDFC</t>
  </si>
  <si>
    <t xml:space="preserve">ADANIENT </t>
  </si>
  <si>
    <t xml:space="preserve">AXISBANK </t>
  </si>
  <si>
    <t xml:space="preserve">NBCC </t>
  </si>
  <si>
    <t xml:space="preserve">MINDTREE </t>
  </si>
  <si>
    <t xml:space="preserve">INFIBEAM </t>
  </si>
  <si>
    <t xml:space="preserve">INFY </t>
  </si>
  <si>
    <t xml:space="preserve">EQUITAS </t>
  </si>
  <si>
    <t>BANKINDIA</t>
  </si>
  <si>
    <t xml:space="preserve">IDFC </t>
  </si>
  <si>
    <t xml:space="preserve">INDIANB </t>
  </si>
  <si>
    <t xml:space="preserve">VOLTAS </t>
  </si>
  <si>
    <t>March</t>
  </si>
  <si>
    <t xml:space="preserve">NIITTECH </t>
  </si>
  <si>
    <t xml:space="preserve">BANKBARODA </t>
  </si>
  <si>
    <t xml:space="preserve">AMARAJABAT  </t>
  </si>
  <si>
    <t xml:space="preserve">SUNTV </t>
  </si>
  <si>
    <t>SAIL</t>
  </si>
  <si>
    <t xml:space="preserve">KOTAKBANK </t>
  </si>
  <si>
    <t xml:space="preserve">MANAPPURAM </t>
  </si>
  <si>
    <t>ACCURACY</t>
  </si>
  <si>
    <t xml:space="preserve">January </t>
  </si>
  <si>
    <t xml:space="preserve">ADANIPORTS </t>
  </si>
  <si>
    <t xml:space="preserve">KTKBANK </t>
  </si>
  <si>
    <t xml:space="preserve">TECHM </t>
  </si>
  <si>
    <t xml:space="preserve">DCBBANK </t>
  </si>
  <si>
    <t xml:space="preserve">UPL </t>
  </si>
  <si>
    <t xml:space="preserve">HEXAWARE </t>
  </si>
  <si>
    <t xml:space="preserve">APOLLOTYRE </t>
  </si>
  <si>
    <t xml:space="preserve">CANBK </t>
  </si>
  <si>
    <t>TOTAL CALLS</t>
  </si>
  <si>
    <t>COST TO COST</t>
  </si>
  <si>
    <t>ACTUAL CALLS</t>
  </si>
  <si>
    <t xml:space="preserve">SL </t>
  </si>
  <si>
    <t>PROFITABLE CALLS</t>
  </si>
  <si>
    <t xml:space="preserve">HINDALCO </t>
  </si>
  <si>
    <t>30</t>
  </si>
  <si>
    <t xml:space="preserve">FEDERALBNK </t>
  </si>
  <si>
    <t>April</t>
  </si>
  <si>
    <t xml:space="preserve">PCJEWELLER </t>
  </si>
  <si>
    <t xml:space="preserve">POWERGRID </t>
  </si>
  <si>
    <t>CEATLTD</t>
  </si>
  <si>
    <t>L&amp;TFIN</t>
  </si>
  <si>
    <t xml:space="preserve">ACC </t>
  </si>
  <si>
    <t xml:space="preserve">ASHOKLEY </t>
  </si>
  <si>
    <t>LT</t>
  </si>
  <si>
    <t xml:space="preserve">ORIENTBANK </t>
  </si>
  <si>
    <t xml:space="preserve">IOC </t>
  </si>
  <si>
    <t xml:space="preserve">WIPRO </t>
  </si>
  <si>
    <t xml:space="preserve">MOTHERSUMI </t>
  </si>
  <si>
    <t xml:space="preserve">PIDILITIND </t>
  </si>
  <si>
    <t xml:space="preserve">BHEL </t>
  </si>
  <si>
    <t xml:space="preserve">SRTRANSFIN </t>
  </si>
  <si>
    <t xml:space="preserve">HDFCBANK </t>
  </si>
  <si>
    <t>28</t>
  </si>
  <si>
    <t xml:space="preserve">TVSMOTOR </t>
  </si>
  <si>
    <t xml:space="preserve">DISHTV </t>
  </si>
  <si>
    <t xml:space="preserve">RAYMOND </t>
  </si>
  <si>
    <t xml:space="preserve">INDIGO </t>
  </si>
  <si>
    <t xml:space="preserve">UJJIVAN </t>
  </si>
  <si>
    <t xml:space="preserve">GRASIM </t>
  </si>
  <si>
    <t xml:space="preserve">INDUSINDBK </t>
  </si>
  <si>
    <t xml:space="preserve">BALKRISIND </t>
  </si>
  <si>
    <t xml:space="preserve">DIVISLAB </t>
  </si>
  <si>
    <t xml:space="preserve">SAIL </t>
  </si>
  <si>
    <t>MCX</t>
  </si>
  <si>
    <t xml:space="preserve">VEDL </t>
  </si>
  <si>
    <t xml:space="preserve">ASIANPAINT </t>
  </si>
  <si>
    <t xml:space="preserve">PNB </t>
  </si>
  <si>
    <t>TCS</t>
  </si>
  <si>
    <t>23</t>
  </si>
  <si>
    <t xml:space="preserve">MARICO </t>
  </si>
  <si>
    <t xml:space="preserve">L&amp;TFH </t>
  </si>
  <si>
    <t xml:space="preserve">CHOLAFIN </t>
  </si>
  <si>
    <t xml:space="preserve">HINDUNILVR </t>
  </si>
  <si>
    <t>CIPLA</t>
  </si>
  <si>
    <t xml:space="preserve">BATAINDIA </t>
  </si>
  <si>
    <t xml:space="preserve">BANKINDIA </t>
  </si>
  <si>
    <t xml:space="preserve">ADANIPOWER </t>
  </si>
  <si>
    <t xml:space="preserve">TATAGLOBAL </t>
  </si>
  <si>
    <t xml:space="preserve">HAVELLS </t>
  </si>
  <si>
    <t xml:space="preserve">ENGINERSIN </t>
  </si>
  <si>
    <t>22</t>
  </si>
  <si>
    <t xml:space="preserve">ESCORTS </t>
  </si>
  <si>
    <t>DIVISLAB</t>
  </si>
  <si>
    <t xml:space="preserve">HCLTECH </t>
  </si>
  <si>
    <t xml:space="preserve">BAJFINANCE </t>
  </si>
  <si>
    <t xml:space="preserve">JSWSTEEL </t>
  </si>
  <si>
    <t xml:space="preserve">COLPAL </t>
  </si>
  <si>
    <t xml:space="preserve">PVR </t>
  </si>
  <si>
    <t xml:space="preserve">RELIANCE </t>
  </si>
  <si>
    <t>RECLTD</t>
  </si>
  <si>
    <t xml:space="preserve">SIEMENS </t>
  </si>
  <si>
    <t>25</t>
  </si>
  <si>
    <t xml:space="preserve">BHARATFORG </t>
  </si>
  <si>
    <t xml:space="preserve">APOLLOHOSP </t>
  </si>
  <si>
    <t xml:space="preserve">ICICIBANK </t>
  </si>
  <si>
    <t xml:space="preserve">BIOCON </t>
  </si>
  <si>
    <t xml:space="preserve">PEL </t>
  </si>
  <si>
    <t xml:space="preserve">BAJAJFINSV </t>
  </si>
  <si>
    <t xml:space="preserve">TATASTEEL </t>
  </si>
  <si>
    <t>29</t>
  </si>
  <si>
    <t xml:space="preserve">BAJAJ-AUTO </t>
  </si>
  <si>
    <t xml:space="preserve">JUBLFOOD </t>
  </si>
  <si>
    <t xml:space="preserve">TORNTPOWER </t>
  </si>
  <si>
    <t xml:space="preserve">JINDALSTEL </t>
  </si>
  <si>
    <t>L&amp;TFH</t>
  </si>
  <si>
    <t xml:space="preserve">PFC </t>
  </si>
  <si>
    <t xml:space="preserve">BHARTIARTL </t>
  </si>
  <si>
    <t xml:space="preserve">RBLBANK </t>
  </si>
  <si>
    <t xml:space="preserve">DLF </t>
  </si>
  <si>
    <t xml:space="preserve">MFSL </t>
  </si>
  <si>
    <t xml:space="preserve">CENTURYTEX </t>
  </si>
  <si>
    <t xml:space="preserve">CIPLA </t>
  </si>
  <si>
    <t>21</t>
  </si>
  <si>
    <t xml:space="preserve">TCS </t>
  </si>
  <si>
    <t xml:space="preserve">UBL </t>
  </si>
  <si>
    <t xml:space="preserve">EXIDEIND </t>
  </si>
  <si>
    <t xml:space="preserve">AMBUJACEM </t>
  </si>
  <si>
    <t xml:space="preserve">HEROMOTOCO </t>
  </si>
  <si>
    <t xml:space="preserve">MGL </t>
  </si>
  <si>
    <t xml:space="preserve">TITAN </t>
  </si>
  <si>
    <t xml:space="preserve">ULTRACEMCO </t>
  </si>
</sst>
</file>

<file path=xl/styles.xml><?xml version="1.0" encoding="utf-8"?>
<styleSheet xmlns="http://schemas.openxmlformats.org/spreadsheetml/2006/main">
  <numFmts count="5">
    <numFmt numFmtId="164" formatCode="d\-mmm\-yy;@"/>
    <numFmt numFmtId="165" formatCode="[$-409]d\-mmm\-yyyy;@"/>
    <numFmt numFmtId="166" formatCode="0.00;[Red]0.00"/>
    <numFmt numFmtId="167" formatCode="0.00_);[Red]\(0.00\)"/>
    <numFmt numFmtId="168" formatCode="d\-mmm\-yyyy;@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10"/>
      <name val="Tahoma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Times New Roman"/>
      <family val="1"/>
    </font>
    <font>
      <sz val="10"/>
      <name val="Arial"/>
      <family val="2"/>
    </font>
    <font>
      <sz val="12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</cellStyleXfs>
  <cellXfs count="129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0" fontId="0" fillId="0" borderId="0" xfId="0" applyFont="1"/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5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67" fontId="23" fillId="0" borderId="5" xfId="0" applyNumberFormat="1" applyFont="1" applyFill="1" applyBorder="1" applyAlignment="1">
      <alignment horizontal="center"/>
    </xf>
    <xf numFmtId="0" fontId="25" fillId="7" borderId="7" xfId="0" applyFont="1" applyFill="1" applyBorder="1"/>
    <xf numFmtId="0" fontId="25" fillId="7" borderId="7" xfId="0" applyFont="1" applyFill="1" applyBorder="1" applyAlignment="1">
      <alignment horizontal="center"/>
    </xf>
    <xf numFmtId="0" fontId="26" fillId="7" borderId="7" xfId="0" applyFont="1" applyFill="1" applyBorder="1"/>
    <xf numFmtId="2" fontId="27" fillId="7" borderId="7" xfId="0" applyNumberFormat="1" applyFont="1" applyFill="1" applyBorder="1" applyAlignment="1">
      <alignment horizontal="center" vertical="center"/>
    </xf>
    <xf numFmtId="2" fontId="28" fillId="7" borderId="7" xfId="0" applyNumberFormat="1" applyFont="1" applyFill="1" applyBorder="1" applyAlignment="1">
      <alignment horizontal="center" vertical="center"/>
    </xf>
    <xf numFmtId="0" fontId="24" fillId="7" borderId="0" xfId="0" applyFont="1" applyFill="1"/>
    <xf numFmtId="49" fontId="0" fillId="7" borderId="0" xfId="0" applyNumberFormat="1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/>
    </xf>
    <xf numFmtId="0" fontId="0" fillId="7" borderId="0" xfId="0" applyNumberFormat="1" applyFont="1" applyFill="1" applyBorder="1" applyAlignment="1">
      <alignment horizontal="center"/>
    </xf>
    <xf numFmtId="17" fontId="29" fillId="7" borderId="0" xfId="0" applyNumberFormat="1" applyFont="1" applyFill="1" applyBorder="1" applyAlignment="1">
      <alignment horizontal="center"/>
    </xf>
    <xf numFmtId="2" fontId="0" fillId="7" borderId="0" xfId="0" applyNumberFormat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0" fontId="31" fillId="0" borderId="0" xfId="0" applyFont="1" applyAlignment="1">
      <alignment horizontal="center"/>
    </xf>
    <xf numFmtId="0" fontId="0" fillId="8" borderId="0" xfId="0" applyFill="1"/>
    <xf numFmtId="3" fontId="31" fillId="0" borderId="0" xfId="0" applyNumberFormat="1" applyFont="1" applyAlignment="1">
      <alignment horizontal="center"/>
    </xf>
    <xf numFmtId="9" fontId="31" fillId="0" borderId="0" xfId="1" applyFont="1" applyAlignment="1">
      <alignment horizontal="center"/>
    </xf>
    <xf numFmtId="9" fontId="31" fillId="0" borderId="0" xfId="0" applyNumberFormat="1" applyFont="1" applyAlignment="1">
      <alignment horizontal="center"/>
    </xf>
    <xf numFmtId="0" fontId="31" fillId="0" borderId="0" xfId="0" applyFont="1"/>
    <xf numFmtId="168" fontId="32" fillId="0" borderId="0" xfId="2" applyNumberFormat="1" applyFont="1" applyBorder="1" applyAlignment="1">
      <alignment horizontal="center" vertical="center"/>
    </xf>
    <xf numFmtId="2" fontId="33" fillId="0" borderId="0" xfId="2" applyNumberFormat="1" applyFont="1" applyBorder="1" applyAlignment="1">
      <alignment horizontal="center"/>
    </xf>
    <xf numFmtId="0" fontId="32" fillId="0" borderId="0" xfId="2" applyFont="1" applyBorder="1" applyAlignment="1">
      <alignment horizontal="center" vertical="center"/>
    </xf>
    <xf numFmtId="2" fontId="32" fillId="0" borderId="0" xfId="2" applyNumberFormat="1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center"/>
    </xf>
    <xf numFmtId="0" fontId="33" fillId="0" borderId="0" xfId="0" applyFont="1"/>
    <xf numFmtId="49" fontId="33" fillId="7" borderId="0" xfId="0" applyNumberFormat="1" applyFont="1" applyFill="1" applyBorder="1" applyAlignment="1">
      <alignment horizontal="center" vertical="center"/>
    </xf>
    <xf numFmtId="49" fontId="35" fillId="7" borderId="0" xfId="0" applyNumberFormat="1" applyFont="1" applyFill="1" applyBorder="1" applyAlignment="1">
      <alignment horizontal="center" vertical="center"/>
    </xf>
    <xf numFmtId="2" fontId="35" fillId="7" borderId="0" xfId="0" applyNumberFormat="1" applyFont="1" applyFill="1" applyAlignment="1">
      <alignment horizontal="center"/>
    </xf>
    <xf numFmtId="0" fontId="33" fillId="7" borderId="0" xfId="0" applyFont="1" applyFill="1" applyBorder="1" applyAlignment="1">
      <alignment horizontal="center"/>
    </xf>
    <xf numFmtId="0" fontId="33" fillId="7" borderId="0" xfId="0" applyNumberFormat="1" applyFont="1" applyFill="1" applyBorder="1" applyAlignment="1">
      <alignment horizontal="center"/>
    </xf>
    <xf numFmtId="17" fontId="35" fillId="7" borderId="0" xfId="0" applyNumberFormat="1" applyFont="1" applyFill="1" applyBorder="1" applyAlignment="1">
      <alignment horizontal="center"/>
    </xf>
    <xf numFmtId="2" fontId="33" fillId="7" borderId="0" xfId="0" applyNumberFormat="1" applyFont="1" applyFill="1" applyBorder="1" applyAlignment="1">
      <alignment horizontal="center"/>
    </xf>
    <xf numFmtId="168" fontId="32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5" fillId="7" borderId="0" xfId="0" applyNumberFormat="1" applyFont="1" applyFill="1" applyBorder="1" applyAlignment="1">
      <alignment horizontal="center"/>
    </xf>
    <xf numFmtId="166" fontId="36" fillId="0" borderId="0" xfId="0" applyNumberFormat="1" applyFont="1" applyFill="1" applyBorder="1" applyAlignment="1">
      <alignment horizontal="center"/>
    </xf>
    <xf numFmtId="165" fontId="33" fillId="0" borderId="0" xfId="0" applyNumberFormat="1" applyFont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2" fontId="33" fillId="0" borderId="0" xfId="0" applyNumberFormat="1" applyFont="1" applyFill="1" applyBorder="1" applyAlignment="1">
      <alignment horizontal="center"/>
    </xf>
    <xf numFmtId="165" fontId="37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0" fontId="33" fillId="7" borderId="0" xfId="0" applyFont="1" applyFill="1"/>
    <xf numFmtId="2" fontId="33" fillId="7" borderId="0" xfId="0" applyNumberFormat="1" applyFont="1" applyFill="1"/>
    <xf numFmtId="165" fontId="33" fillId="0" borderId="5" xfId="0" applyNumberFormat="1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1" fontId="33" fillId="0" borderId="5" xfId="0" applyNumberFormat="1" applyFont="1" applyBorder="1" applyAlignment="1">
      <alignment horizontal="center"/>
    </xf>
    <xf numFmtId="2" fontId="33" fillId="0" borderId="5" xfId="0" applyNumberFormat="1" applyFont="1" applyBorder="1" applyAlignment="1">
      <alignment horizontal="center"/>
    </xf>
    <xf numFmtId="166" fontId="32" fillId="0" borderId="5" xfId="0" applyNumberFormat="1" applyFont="1" applyFill="1" applyBorder="1" applyAlignment="1">
      <alignment horizontal="center"/>
    </xf>
    <xf numFmtId="164" fontId="37" fillId="4" borderId="5" xfId="0" applyNumberFormat="1" applyFont="1" applyFill="1" applyBorder="1" applyAlignment="1">
      <alignment horizontal="center" vertical="center"/>
    </xf>
    <xf numFmtId="0" fontId="37" fillId="4" borderId="5" xfId="0" applyNumberFormat="1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/>
    </xf>
    <xf numFmtId="0" fontId="35" fillId="7" borderId="0" xfId="0" applyNumberFormat="1" applyFont="1" applyFill="1" applyBorder="1" applyAlignment="1">
      <alignment horizontal="center"/>
    </xf>
    <xf numFmtId="9" fontId="35" fillId="7" borderId="0" xfId="0" applyNumberFormat="1" applyFont="1" applyFill="1" applyBorder="1" applyAlignment="1">
      <alignment horizontal="center"/>
    </xf>
    <xf numFmtId="167" fontId="32" fillId="0" borderId="0" xfId="0" applyNumberFormat="1" applyFont="1" applyFill="1" applyBorder="1" applyAlignment="1">
      <alignment horizontal="center"/>
    </xf>
    <xf numFmtId="167" fontId="36" fillId="0" borderId="0" xfId="0" applyNumberFormat="1" applyFont="1" applyFill="1" applyBorder="1" applyAlignment="1">
      <alignment horizontal="center"/>
    </xf>
    <xf numFmtId="17" fontId="35" fillId="7" borderId="0" xfId="0" applyNumberFormat="1" applyFont="1" applyFill="1" applyAlignment="1">
      <alignment horizontal="center"/>
    </xf>
    <xf numFmtId="2" fontId="33" fillId="0" borderId="5" xfId="0" applyNumberFormat="1" applyFont="1" applyFill="1" applyBorder="1" applyAlignment="1">
      <alignment horizontal="center"/>
    </xf>
    <xf numFmtId="167" fontId="32" fillId="0" borderId="5" xfId="0" applyNumberFormat="1" applyFont="1" applyFill="1" applyBorder="1" applyAlignment="1">
      <alignment horizontal="center"/>
    </xf>
    <xf numFmtId="167" fontId="37" fillId="3" borderId="4" xfId="0" applyNumberFormat="1" applyFont="1" applyFill="1" applyBorder="1" applyAlignment="1">
      <alignment horizontal="center" vertical="center"/>
    </xf>
    <xf numFmtId="167" fontId="37" fillId="3" borderId="3" xfId="0" applyNumberFormat="1" applyFont="1" applyFill="1" applyBorder="1" applyAlignment="1">
      <alignment horizontal="center" vertical="center"/>
    </xf>
    <xf numFmtId="0" fontId="35" fillId="7" borderId="0" xfId="0" applyFont="1" applyFill="1"/>
    <xf numFmtId="0" fontId="32" fillId="0" borderId="0" xfId="0" applyFont="1"/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49" fontId="32" fillId="7" borderId="0" xfId="3" applyNumberFormat="1" applyFont="1" applyFill="1" applyBorder="1" applyAlignment="1">
      <alignment horizontal="center" vertical="center"/>
    </xf>
    <xf numFmtId="0" fontId="32" fillId="7" borderId="0" xfId="3" applyFont="1" applyFill="1" applyBorder="1" applyAlignment="1">
      <alignment horizontal="center"/>
    </xf>
    <xf numFmtId="0" fontId="32" fillId="7" borderId="0" xfId="3" applyNumberFormat="1" applyFont="1" applyFill="1" applyBorder="1" applyAlignment="1">
      <alignment horizontal="center"/>
    </xf>
    <xf numFmtId="17" fontId="35" fillId="7" borderId="0" xfId="3" applyNumberFormat="1" applyFont="1" applyFill="1" applyBorder="1" applyAlignment="1">
      <alignment horizontal="center"/>
    </xf>
    <xf numFmtId="2" fontId="32" fillId="7" borderId="0" xfId="3" applyNumberFormat="1" applyFont="1" applyFill="1" applyBorder="1" applyAlignment="1">
      <alignment horizontal="center"/>
    </xf>
    <xf numFmtId="2" fontId="33" fillId="0" borderId="0" xfId="0" applyNumberFormat="1" applyFont="1" applyBorder="1" applyAlignment="1">
      <alignment horizontal="center" vertical="center"/>
    </xf>
    <xf numFmtId="0" fontId="37" fillId="3" borderId="3" xfId="0" applyNumberFormat="1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16" fillId="3" borderId="3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8" fillId="3" borderId="3" xfId="0" applyNumberFormat="1" applyFont="1" applyFill="1" applyBorder="1" applyAlignment="1">
      <alignment horizontal="center" vertical="center"/>
    </xf>
    <xf numFmtId="167" fontId="18" fillId="3" borderId="4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/>
    </xf>
    <xf numFmtId="0" fontId="0" fillId="0" borderId="0" xfId="0" applyAlignment="1"/>
  </cellXfs>
  <cellStyles count="4">
    <cellStyle name="Normal" xfId="0" builtinId="0"/>
    <cellStyle name="Normal 2 2" xfId="3"/>
    <cellStyle name="Normal 3 2" xfId="2"/>
    <cellStyle name="Percent" xfId="1" builtinId="5"/>
  </cellStyles>
  <dxfs count="8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>
        <c:manualLayout>
          <c:layoutTarget val="inner"/>
          <c:xMode val="edge"/>
          <c:yMode val="edge"/>
          <c:x val="4.7058823529411813E-2"/>
          <c:y val="0.18384014747353244"/>
          <c:w val="0.95070028011204477"/>
          <c:h val="0.6484712647433597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3.361344537815128E-2"/>
                  <c:y val="0.11065006915629318"/>
                </c:manualLayout>
              </c:layout>
              <c:showVal val="1"/>
            </c:dLbl>
            <c:dLbl>
              <c:idx val="1"/>
              <c:layout>
                <c:manualLayout>
                  <c:x val="-4.929971988795518E-2"/>
                  <c:y val="-8.2987551867219886E-2"/>
                </c:manualLayout>
              </c:layout>
              <c:showVal val="1"/>
            </c:dLbl>
            <c:dLbl>
              <c:idx val="2"/>
              <c:layout>
                <c:manualLayout>
                  <c:x val="-3.8095238095238099E-2"/>
                  <c:y val="0.11618257261410789"/>
                </c:manualLayout>
              </c:layout>
              <c:showVal val="1"/>
            </c:dLbl>
            <c:dLbl>
              <c:idx val="3"/>
              <c:layout>
                <c:manualLayout>
                  <c:x val="-4.7058823529411813E-2"/>
                  <c:y val="0.1327800829875519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7.1922544951590589E-2"/>
                </c:manualLayout>
              </c:layout>
              <c:showVal val="1"/>
            </c:dLbl>
            <c:dLbl>
              <c:idx val="5"/>
              <c:layout>
                <c:manualLayout>
                  <c:x val="-3.137254901960785E-2"/>
                  <c:y val="-9.9585062240674885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Statement'!$A$3:$A$11</c:f>
              <c:strCache>
                <c:ptCount val="9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</c:strCache>
            </c:strRef>
          </c:cat>
          <c:val>
            <c:numRef>
              <c:f>'ROI Statement'!$D$3:$D$11</c:f>
              <c:numCache>
                <c:formatCode>0%</c:formatCode>
                <c:ptCount val="9"/>
                <c:pt idx="0">
                  <c:v>3.7003400000000002</c:v>
                </c:pt>
                <c:pt idx="1">
                  <c:v>3.1970999999999998</c:v>
                </c:pt>
                <c:pt idx="2">
                  <c:v>1.428685</c:v>
                </c:pt>
                <c:pt idx="3">
                  <c:v>2.513795</c:v>
                </c:pt>
                <c:pt idx="4">
                  <c:v>1.1900500000000001</c:v>
                </c:pt>
                <c:pt idx="5">
                  <c:v>2.45065</c:v>
                </c:pt>
                <c:pt idx="6">
                  <c:v>1.34731</c:v>
                </c:pt>
                <c:pt idx="7">
                  <c:v>1.6245000000000001</c:v>
                </c:pt>
                <c:pt idx="8">
                  <c:v>2.4529999999999998</c:v>
                </c:pt>
              </c:numCache>
            </c:numRef>
          </c:val>
        </c:ser>
        <c:dLbls>
          <c:showVal val="1"/>
        </c:dLbls>
        <c:marker val="1"/>
        <c:axId val="97120256"/>
        <c:axId val="97121792"/>
      </c:lineChart>
      <c:catAx>
        <c:axId val="97120256"/>
        <c:scaling>
          <c:orientation val="minMax"/>
        </c:scaling>
        <c:axPos val="b"/>
        <c:majorTickMark val="none"/>
        <c:tickLblPos val="nextTo"/>
        <c:crossAx val="97121792"/>
        <c:crosses val="autoZero"/>
        <c:auto val="1"/>
        <c:lblAlgn val="ctr"/>
        <c:lblOffset val="100"/>
      </c:catAx>
      <c:valAx>
        <c:axId val="97121792"/>
        <c:scaling>
          <c:orientation val="minMax"/>
        </c:scaling>
        <c:delete val="1"/>
        <c:axPos val="l"/>
        <c:numFmt formatCode="0%" sourceLinked="1"/>
        <c:tickLblPos val="nextTo"/>
        <c:crossAx val="9712025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3612482836361148"/>
          <c:y val="0.23572872614249976"/>
          <c:w val="0.83572418562643302"/>
          <c:h val="0.44098698294493477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Statement'!$A$3:$A$11</c:f>
              <c:strCache>
                <c:ptCount val="9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</c:strCache>
            </c:strRef>
          </c:cat>
          <c:val>
            <c:numRef>
              <c:f>'ROI Statement'!$B$3:$B$11</c:f>
              <c:numCache>
                <c:formatCode>#,##0</c:formatCode>
                <c:ptCount val="9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  <c:pt idx="6">
                  <c:v>200000</c:v>
                </c:pt>
                <c:pt idx="7">
                  <c:v>200000</c:v>
                </c:pt>
                <c:pt idx="8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Statement'!$A$3:$A$11</c:f>
              <c:strCache>
                <c:ptCount val="9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</c:strCache>
            </c:strRef>
          </c:cat>
          <c:val>
            <c:numRef>
              <c:f>'ROI Statement'!$C$3:$C$11</c:f>
              <c:numCache>
                <c:formatCode>General</c:formatCode>
                <c:ptCount val="9"/>
                <c:pt idx="0">
                  <c:v>740068</c:v>
                </c:pt>
                <c:pt idx="1">
                  <c:v>639420</c:v>
                </c:pt>
                <c:pt idx="2">
                  <c:v>285737</c:v>
                </c:pt>
                <c:pt idx="3">
                  <c:v>502759</c:v>
                </c:pt>
                <c:pt idx="4">
                  <c:v>238010</c:v>
                </c:pt>
                <c:pt idx="5">
                  <c:v>490130</c:v>
                </c:pt>
                <c:pt idx="6">
                  <c:v>269462</c:v>
                </c:pt>
                <c:pt idx="7">
                  <c:v>324900</c:v>
                </c:pt>
                <c:pt idx="8">
                  <c:v>490600</c:v>
                </c:pt>
              </c:numCache>
            </c:numRef>
          </c:val>
        </c:ser>
        <c:gapWidth val="75"/>
        <c:overlap val="-25"/>
        <c:axId val="97296768"/>
        <c:axId val="97298304"/>
      </c:barChart>
      <c:catAx>
        <c:axId val="97296768"/>
        <c:scaling>
          <c:orientation val="minMax"/>
        </c:scaling>
        <c:axPos val="b"/>
        <c:majorTickMark val="none"/>
        <c:tickLblPos val="nextTo"/>
        <c:crossAx val="97298304"/>
        <c:crosses val="autoZero"/>
        <c:auto val="1"/>
        <c:lblAlgn val="ctr"/>
        <c:lblOffset val="100"/>
      </c:catAx>
      <c:valAx>
        <c:axId val="9729830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97296768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0.83</c:v>
                </c:pt>
                <c:pt idx="1">
                  <c:v>0.77</c:v>
                </c:pt>
                <c:pt idx="2">
                  <c:v>0.8</c:v>
                </c:pt>
                <c:pt idx="3">
                  <c:v>0.7</c:v>
                </c:pt>
              </c:numCache>
            </c:numRef>
          </c:val>
        </c:ser>
        <c:marker val="1"/>
        <c:axId val="98907648"/>
        <c:axId val="98909184"/>
      </c:lineChart>
      <c:catAx>
        <c:axId val="98907648"/>
        <c:scaling>
          <c:orientation val="minMax"/>
        </c:scaling>
        <c:axPos val="b"/>
        <c:tickLblPos val="nextTo"/>
        <c:crossAx val="98909184"/>
        <c:crosses val="autoZero"/>
        <c:auto val="1"/>
        <c:lblAlgn val="ctr"/>
        <c:lblOffset val="100"/>
      </c:catAx>
      <c:valAx>
        <c:axId val="98909184"/>
        <c:scaling>
          <c:orientation val="minMax"/>
        </c:scaling>
        <c:axPos val="l"/>
        <c:majorGridlines/>
        <c:numFmt formatCode="0%" sourceLinked="1"/>
        <c:tickLblPos val="nextTo"/>
        <c:crossAx val="98907648"/>
        <c:crosses val="autoZero"/>
        <c:crossBetween val="between"/>
      </c:valAx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Statement'!$A$33:$A$35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'ROI Statement'!$B$33:$B$35</c:f>
              <c:numCache>
                <c:formatCode>#,##0</c:formatCode>
                <c:ptCount val="3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Statement'!$C$33:$C$36</c:f>
              <c:numCache>
                <c:formatCode>General</c:formatCode>
                <c:ptCount val="4"/>
                <c:pt idx="0">
                  <c:v>269462</c:v>
                </c:pt>
                <c:pt idx="1">
                  <c:v>225700</c:v>
                </c:pt>
                <c:pt idx="2">
                  <c:v>247400</c:v>
                </c:pt>
                <c:pt idx="3">
                  <c:v>154580</c:v>
                </c:pt>
              </c:numCache>
            </c:numRef>
          </c:val>
        </c:ser>
        <c:shape val="cylinder"/>
        <c:axId val="98934144"/>
        <c:axId val="98952320"/>
        <c:axId val="0"/>
      </c:bar3DChart>
      <c:catAx>
        <c:axId val="98934144"/>
        <c:scaling>
          <c:orientation val="minMax"/>
        </c:scaling>
        <c:axPos val="b"/>
        <c:tickLblPos val="nextTo"/>
        <c:crossAx val="98952320"/>
        <c:crosses val="autoZero"/>
        <c:auto val="1"/>
        <c:lblAlgn val="ctr"/>
        <c:lblOffset val="100"/>
      </c:catAx>
      <c:valAx>
        <c:axId val="98952320"/>
        <c:scaling>
          <c:orientation val="minMax"/>
        </c:scaling>
        <c:axPos val="l"/>
        <c:majorGridlines/>
        <c:numFmt formatCode="#,##0" sourceLinked="1"/>
        <c:tickLblPos val="nextTo"/>
        <c:crossAx val="9893414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Statement'!$D$33:$D$36</c:f>
              <c:numCache>
                <c:formatCode>0%</c:formatCode>
                <c:ptCount val="4"/>
                <c:pt idx="0">
                  <c:v>1.34731</c:v>
                </c:pt>
                <c:pt idx="1">
                  <c:v>1.1285000000000001</c:v>
                </c:pt>
                <c:pt idx="2">
                  <c:v>1.2370000000000001</c:v>
                </c:pt>
                <c:pt idx="3">
                  <c:v>0.77290000000000003</c:v>
                </c:pt>
              </c:numCache>
            </c:numRef>
          </c:val>
        </c:ser>
        <c:marker val="1"/>
        <c:axId val="99053952"/>
        <c:axId val="99055488"/>
      </c:lineChart>
      <c:catAx>
        <c:axId val="99053952"/>
        <c:scaling>
          <c:orientation val="minMax"/>
        </c:scaling>
        <c:axPos val="b"/>
        <c:tickLblPos val="nextTo"/>
        <c:crossAx val="99055488"/>
        <c:crosses val="autoZero"/>
        <c:auto val="1"/>
        <c:lblAlgn val="ctr"/>
        <c:lblOffset val="100"/>
      </c:catAx>
      <c:valAx>
        <c:axId val="99055488"/>
        <c:scaling>
          <c:orientation val="minMax"/>
        </c:scaling>
        <c:axPos val="l"/>
        <c:majorGridlines/>
        <c:numFmt formatCode="0%" sourceLinked="1"/>
        <c:tickLblPos val="nextTo"/>
        <c:crossAx val="99053952"/>
        <c:crosses val="autoZero"/>
        <c:crossBetween val="between"/>
      </c:valAx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1042147</xdr:colOff>
      <xdr:row>4</xdr:row>
      <xdr:rowOff>152400</xdr:rowOff>
    </xdr:to>
    <xdr:sp macro="" textlink="">
      <xdr:nvSpPr>
        <xdr:cNvPr id="4" name="TextBox 3"/>
        <xdr:cNvSpPr txBox="1"/>
      </xdr:nvSpPr>
      <xdr:spPr>
        <a:xfrm>
          <a:off x="0" y="0"/>
          <a:ext cx="10757647" cy="914400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                                           HNI STOCK FUTURES </a:t>
          </a:r>
        </a:p>
        <a:p>
          <a:endParaRPr lang="en-US" sz="24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159123</xdr:colOff>
      <xdr:row>4</xdr:row>
      <xdr:rowOff>152400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409950" cy="914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177865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448175" cy="7969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552449</xdr:colOff>
      <xdr:row>13</xdr:row>
      <xdr:rowOff>142875</xdr:rowOff>
    </xdr:from>
    <xdr:to>
      <xdr:col>14</xdr:col>
      <xdr:colOff>123824</xdr:colOff>
      <xdr:row>28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171449</xdr:colOff>
      <xdr:row>13</xdr:row>
      <xdr:rowOff>133350</xdr:rowOff>
    </xdr:from>
    <xdr:to>
      <xdr:col>4</xdr:col>
      <xdr:colOff>266700</xdr:colOff>
      <xdr:row>28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504825</xdr:colOff>
      <xdr:row>3</xdr:row>
      <xdr:rowOff>123824</xdr:rowOff>
    </xdr:from>
    <xdr:to>
      <xdr:col>12</xdr:col>
      <xdr:colOff>247650</xdr:colOff>
      <xdr:row>12</xdr:row>
      <xdr:rowOff>76198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37</xdr:row>
      <xdr:rowOff>28575</xdr:rowOff>
    </xdr:from>
    <xdr:to>
      <xdr:col>2</xdr:col>
      <xdr:colOff>1190625</xdr:colOff>
      <xdr:row>48</xdr:row>
      <xdr:rowOff>28575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323850</xdr:colOff>
      <xdr:row>37</xdr:row>
      <xdr:rowOff>66674</xdr:rowOff>
    </xdr:from>
    <xdr:to>
      <xdr:col>7</xdr:col>
      <xdr:colOff>571500</xdr:colOff>
      <xdr:row>48</xdr:row>
      <xdr:rowOff>19049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416"/>
  <sheetViews>
    <sheetView tabSelected="1" topLeftCell="A10" zoomScale="85" zoomScaleNormal="85" workbookViewId="0">
      <selection activeCell="A27" sqref="A27"/>
    </sheetView>
  </sheetViews>
  <sheetFormatPr defaultRowHeight="15"/>
  <cols>
    <col min="1" max="1" width="15.140625" customWidth="1"/>
    <col min="2" max="2" width="17.42578125" bestFit="1" customWidth="1"/>
    <col min="3" max="3" width="16.140625" bestFit="1" customWidth="1"/>
    <col min="4" max="4" width="12.140625" bestFit="1" customWidth="1"/>
    <col min="5" max="5" width="20.85546875" bestFit="1" customWidth="1"/>
    <col min="6" max="6" width="12.140625" bestFit="1" customWidth="1"/>
    <col min="7" max="7" width="17.5703125" bestFit="1" customWidth="1"/>
    <col min="8" max="9" width="17.140625" bestFit="1" customWidth="1"/>
    <col min="10" max="10" width="15.7109375" bestFit="1" customWidth="1"/>
    <col min="11" max="11" width="10.42578125" bestFit="1" customWidth="1"/>
  </cols>
  <sheetData>
    <row r="6" spans="1:10" ht="15.75">
      <c r="A6" s="31"/>
      <c r="B6" s="32"/>
      <c r="C6" s="31"/>
      <c r="D6" s="31"/>
      <c r="E6" s="31"/>
      <c r="F6" s="31"/>
      <c r="G6" s="31"/>
      <c r="H6" s="31"/>
      <c r="I6" s="33"/>
      <c r="J6" s="34" t="s">
        <v>156</v>
      </c>
    </row>
    <row r="7" spans="1:10" ht="15.75">
      <c r="A7" s="32" t="s">
        <v>1</v>
      </c>
      <c r="B7" s="32" t="s">
        <v>157</v>
      </c>
      <c r="C7" s="32" t="s">
        <v>158</v>
      </c>
      <c r="D7" s="32" t="s">
        <v>159</v>
      </c>
      <c r="E7" s="32" t="s">
        <v>160</v>
      </c>
      <c r="F7" s="32" t="s">
        <v>161</v>
      </c>
      <c r="G7" s="32" t="s">
        <v>162</v>
      </c>
      <c r="H7" s="32" t="s">
        <v>163</v>
      </c>
      <c r="I7" s="32" t="s">
        <v>164</v>
      </c>
      <c r="J7" s="35"/>
    </row>
    <row r="8" spans="1:10" ht="15.75">
      <c r="A8" s="32"/>
      <c r="B8" s="32" t="s">
        <v>165</v>
      </c>
      <c r="C8" s="32"/>
      <c r="D8" s="32"/>
      <c r="E8" s="32"/>
      <c r="F8" s="32"/>
      <c r="G8" s="32"/>
      <c r="H8" s="32"/>
      <c r="I8" s="32"/>
      <c r="J8" s="34" t="s">
        <v>166</v>
      </c>
    </row>
    <row r="9" spans="1:10" ht="15.75">
      <c r="A9" s="36" t="s">
        <v>167</v>
      </c>
      <c r="B9" s="36"/>
      <c r="C9" s="36"/>
      <c r="D9" s="36"/>
      <c r="E9" s="36"/>
      <c r="F9" s="36"/>
      <c r="G9" s="36"/>
      <c r="H9" s="36"/>
      <c r="I9" s="32"/>
      <c r="J9" s="32"/>
    </row>
    <row r="10" spans="1:10">
      <c r="A10" s="105"/>
      <c r="B10" s="106"/>
      <c r="C10" s="106"/>
      <c r="D10" s="107"/>
      <c r="E10" s="107"/>
      <c r="F10" s="108">
        <v>43862</v>
      </c>
      <c r="G10" s="106"/>
      <c r="H10" s="106"/>
      <c r="I10" s="109"/>
      <c r="J10" s="109"/>
    </row>
    <row r="11" spans="1:10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>
      <c r="A12" s="49">
        <v>43881</v>
      </c>
      <c r="B12" s="50" t="s">
        <v>174</v>
      </c>
      <c r="C12" s="51">
        <v>6000</v>
      </c>
      <c r="D12" s="51" t="s">
        <v>14</v>
      </c>
      <c r="E12" s="52">
        <v>890</v>
      </c>
      <c r="F12" s="52">
        <v>893</v>
      </c>
      <c r="G12" s="52">
        <v>896</v>
      </c>
      <c r="H12" s="53">
        <f t="shared" ref="H12" si="0">(F12-E12)*C12</f>
        <v>18000</v>
      </c>
      <c r="I12" s="54">
        <f>(IF(D12="SHORT",IF(H12="",0,F12-G12),IF(H12="",0,G12-F12)))*C12</f>
        <v>18000</v>
      </c>
      <c r="J12" s="110">
        <f t="shared" ref="J12" si="1">(I12+H12)</f>
        <v>36000</v>
      </c>
    </row>
    <row r="13" spans="1:10">
      <c r="A13" s="49">
        <v>43880</v>
      </c>
      <c r="B13" s="50" t="s">
        <v>192</v>
      </c>
      <c r="C13" s="51">
        <v>1500</v>
      </c>
      <c r="D13" s="51" t="s">
        <v>14</v>
      </c>
      <c r="E13" s="52">
        <v>1873</v>
      </c>
      <c r="F13" s="52">
        <v>1885</v>
      </c>
      <c r="G13" s="52">
        <v>1900</v>
      </c>
      <c r="H13" s="53">
        <f t="shared" ref="H13" si="2">(F13-E13)*C13</f>
        <v>18000</v>
      </c>
      <c r="I13" s="54">
        <f>(IF(D13="SHORT",IF(H13="",0,F13-G13),IF(H13="",0,G13-F13)))*C13</f>
        <v>22500</v>
      </c>
      <c r="J13" s="110">
        <f t="shared" ref="J13" si="3">(I13+H13)</f>
        <v>40500</v>
      </c>
    </row>
    <row r="14" spans="1:10">
      <c r="A14" s="49">
        <v>43880</v>
      </c>
      <c r="B14" s="50" t="s">
        <v>282</v>
      </c>
      <c r="C14" s="51">
        <v>2000</v>
      </c>
      <c r="D14" s="51" t="s">
        <v>14</v>
      </c>
      <c r="E14" s="52">
        <v>1865</v>
      </c>
      <c r="F14" s="52">
        <v>1874</v>
      </c>
      <c r="G14" s="52">
        <v>1884</v>
      </c>
      <c r="H14" s="53">
        <f t="shared" ref="H14" si="4">(F14-E14)*C14</f>
        <v>18000</v>
      </c>
      <c r="I14" s="54">
        <f>(IF(D14="SHORT",IF(H14="",0,F14-G14),IF(H14="",0,G14-F14)))*C14</f>
        <v>20000</v>
      </c>
      <c r="J14" s="110">
        <f t="shared" ref="J14" si="5">(I14+H14)</f>
        <v>38000</v>
      </c>
    </row>
    <row r="15" spans="1:10">
      <c r="A15" s="49">
        <v>43879</v>
      </c>
      <c r="B15" s="50" t="s">
        <v>301</v>
      </c>
      <c r="C15" s="51">
        <v>800</v>
      </c>
      <c r="D15" s="51" t="s">
        <v>12</v>
      </c>
      <c r="E15" s="52">
        <v>4400</v>
      </c>
      <c r="F15" s="52">
        <v>4380</v>
      </c>
      <c r="G15" s="52">
        <v>0</v>
      </c>
      <c r="H15" s="53">
        <f>(E15-F15)*C15</f>
        <v>16000</v>
      </c>
      <c r="I15" s="54">
        <v>0</v>
      </c>
      <c r="J15" s="110">
        <f t="shared" ref="J15" si="6">(I15+H15)</f>
        <v>16000</v>
      </c>
    </row>
    <row r="16" spans="1:10">
      <c r="A16" s="49">
        <v>43878</v>
      </c>
      <c r="B16" s="50" t="s">
        <v>299</v>
      </c>
      <c r="C16" s="51">
        <v>2400</v>
      </c>
      <c r="D16" s="51" t="s">
        <v>12</v>
      </c>
      <c r="E16" s="52">
        <v>1042</v>
      </c>
      <c r="F16" s="52">
        <v>1038</v>
      </c>
      <c r="G16" s="52">
        <v>0</v>
      </c>
      <c r="H16" s="53">
        <f>(E16-F16)*C16</f>
        <v>9600</v>
      </c>
      <c r="I16" s="54">
        <v>0</v>
      </c>
      <c r="J16" s="110">
        <f t="shared" ref="J16" si="7">(I16+H16)</f>
        <v>9600</v>
      </c>
    </row>
    <row r="17" spans="1:10">
      <c r="A17" s="49">
        <v>43875</v>
      </c>
      <c r="B17" s="50" t="s">
        <v>258</v>
      </c>
      <c r="C17" s="51">
        <v>10500</v>
      </c>
      <c r="D17" s="51" t="s">
        <v>14</v>
      </c>
      <c r="E17" s="52">
        <v>399</v>
      </c>
      <c r="F17" s="52">
        <v>401</v>
      </c>
      <c r="G17" s="52">
        <v>0</v>
      </c>
      <c r="H17" s="53">
        <f t="shared" ref="H17" si="8">(F17-E17)*C17</f>
        <v>21000</v>
      </c>
      <c r="I17" s="54">
        <v>0</v>
      </c>
      <c r="J17" s="110">
        <f t="shared" ref="J17" si="9">(I17+H17)</f>
        <v>21000</v>
      </c>
    </row>
    <row r="18" spans="1:10">
      <c r="A18" s="49">
        <v>43875</v>
      </c>
      <c r="B18" s="50" t="s">
        <v>237</v>
      </c>
      <c r="C18" s="51">
        <v>1200</v>
      </c>
      <c r="D18" s="51" t="s">
        <v>14</v>
      </c>
      <c r="E18" s="52">
        <v>1462.5</v>
      </c>
      <c r="F18" s="52">
        <v>1462.5</v>
      </c>
      <c r="G18" s="52">
        <v>0</v>
      </c>
      <c r="H18" s="53">
        <f t="shared" ref="H18" si="10">(F18-E18)*C18</f>
        <v>0</v>
      </c>
      <c r="I18" s="54">
        <v>0</v>
      </c>
      <c r="J18" s="110">
        <f t="shared" ref="J18" si="11">(I18+H18)</f>
        <v>0</v>
      </c>
    </row>
    <row r="19" spans="1:10">
      <c r="A19" s="49">
        <v>43874</v>
      </c>
      <c r="B19" s="50" t="s">
        <v>300</v>
      </c>
      <c r="C19" s="51">
        <v>3000</v>
      </c>
      <c r="D19" s="51" t="s">
        <v>14</v>
      </c>
      <c r="E19" s="52">
        <v>1280</v>
      </c>
      <c r="F19" s="52">
        <v>1288</v>
      </c>
      <c r="G19" s="52">
        <v>1298</v>
      </c>
      <c r="H19" s="53">
        <f t="shared" ref="H19" si="12">(F19-E19)*C19</f>
        <v>24000</v>
      </c>
      <c r="I19" s="54">
        <f>(IF(D19="SHORT",IF(H19="",0,F19-G19),IF(H19="",0,G19-F19)))*C19</f>
        <v>30000</v>
      </c>
      <c r="J19" s="110">
        <f t="shared" ref="J19" si="13">(I19+H19)</f>
        <v>54000</v>
      </c>
    </row>
    <row r="20" spans="1:10">
      <c r="A20" s="49">
        <v>43873</v>
      </c>
      <c r="B20" s="50" t="s">
        <v>246</v>
      </c>
      <c r="C20" s="51">
        <v>2400</v>
      </c>
      <c r="D20" s="51" t="s">
        <v>14</v>
      </c>
      <c r="E20" s="52">
        <v>1896</v>
      </c>
      <c r="F20" s="52">
        <v>1902</v>
      </c>
      <c r="G20" s="52">
        <v>1910</v>
      </c>
      <c r="H20" s="53">
        <f t="shared" ref="H20" si="14">(F20-E20)*C20</f>
        <v>14400</v>
      </c>
      <c r="I20" s="54">
        <f>(IF(D20="SHORT",IF(H20="",0,F20-G20),IF(H20="",0,G20-F20)))*C20</f>
        <v>19200</v>
      </c>
      <c r="J20" s="110">
        <f t="shared" ref="J20" si="15">(I20+H20)</f>
        <v>33600</v>
      </c>
    </row>
    <row r="21" spans="1:10">
      <c r="A21" s="49">
        <v>43872</v>
      </c>
      <c r="B21" s="50" t="s">
        <v>201</v>
      </c>
      <c r="C21" s="51">
        <v>10000</v>
      </c>
      <c r="D21" s="51" t="s">
        <v>14</v>
      </c>
      <c r="E21" s="52">
        <v>376</v>
      </c>
      <c r="F21" s="52">
        <v>373.8</v>
      </c>
      <c r="G21" s="52">
        <v>0</v>
      </c>
      <c r="H21" s="53">
        <f t="shared" ref="H21:H23" si="16">(F21-E21)*C21</f>
        <v>-21999.999999999887</v>
      </c>
      <c r="I21" s="54">
        <v>0</v>
      </c>
      <c r="J21" s="110">
        <f t="shared" ref="J21" si="17">(I21+H21)</f>
        <v>-21999.999999999887</v>
      </c>
    </row>
    <row r="22" spans="1:10">
      <c r="A22" s="49">
        <v>43872</v>
      </c>
      <c r="B22" s="50" t="s">
        <v>192</v>
      </c>
      <c r="C22" s="51">
        <v>1500</v>
      </c>
      <c r="D22" s="51" t="s">
        <v>12</v>
      </c>
      <c r="E22" s="52">
        <v>1838</v>
      </c>
      <c r="F22" s="52">
        <v>1845</v>
      </c>
      <c r="G22" s="52">
        <v>0</v>
      </c>
      <c r="H22" s="53">
        <f>(E22-F22)*C22</f>
        <v>-10500</v>
      </c>
      <c r="I22" s="54">
        <v>0</v>
      </c>
      <c r="J22" s="110">
        <f t="shared" ref="J22" si="18">(I22+H22)</f>
        <v>-10500</v>
      </c>
    </row>
    <row r="23" spans="1:10">
      <c r="A23" s="49">
        <v>43871</v>
      </c>
      <c r="B23" s="50" t="s">
        <v>299</v>
      </c>
      <c r="C23" s="51">
        <v>2400</v>
      </c>
      <c r="D23" s="51" t="s">
        <v>14</v>
      </c>
      <c r="E23" s="52">
        <v>1210</v>
      </c>
      <c r="F23" s="52">
        <v>1200</v>
      </c>
      <c r="G23" s="52">
        <v>0</v>
      </c>
      <c r="H23" s="53">
        <f t="shared" si="16"/>
        <v>-24000</v>
      </c>
      <c r="I23" s="54">
        <v>0</v>
      </c>
      <c r="J23" s="110">
        <f t="shared" ref="J23" si="19">(I23+H23)</f>
        <v>-24000</v>
      </c>
    </row>
    <row r="24" spans="1:10">
      <c r="A24" s="49">
        <v>43868</v>
      </c>
      <c r="B24" s="50" t="s">
        <v>258</v>
      </c>
      <c r="C24" s="51">
        <v>10800</v>
      </c>
      <c r="D24" s="51" t="s">
        <v>14</v>
      </c>
      <c r="E24" s="52">
        <v>401</v>
      </c>
      <c r="F24" s="52">
        <v>402.5</v>
      </c>
      <c r="G24" s="52">
        <v>405</v>
      </c>
      <c r="H24" s="53">
        <f t="shared" ref="H24" si="20">(F24-E24)*C24</f>
        <v>16200</v>
      </c>
      <c r="I24" s="54">
        <f>(IF(D24="SHORT",IF(H24="",0,F24-G24),IF(H24="",0,G24-F24)))*C24</f>
        <v>27000</v>
      </c>
      <c r="J24" s="110">
        <f t="shared" ref="J24" si="21">(I24+H24)</f>
        <v>43200</v>
      </c>
    </row>
    <row r="25" spans="1:10">
      <c r="A25" s="49">
        <v>43867</v>
      </c>
      <c r="B25" s="50" t="s">
        <v>259</v>
      </c>
      <c r="C25" s="51">
        <v>4000</v>
      </c>
      <c r="D25" s="51" t="s">
        <v>14</v>
      </c>
      <c r="E25" s="52">
        <v>632.5</v>
      </c>
      <c r="F25" s="52">
        <v>627</v>
      </c>
      <c r="G25" s="52">
        <v>0</v>
      </c>
      <c r="H25" s="53">
        <f t="shared" ref="H25" si="22">(F25-E25)*C25</f>
        <v>-22000</v>
      </c>
      <c r="I25" s="54">
        <v>0</v>
      </c>
      <c r="J25" s="110">
        <f t="shared" ref="J25" si="23">(I25+H25)</f>
        <v>-22000</v>
      </c>
    </row>
    <row r="26" spans="1:10">
      <c r="A26" s="49">
        <v>43866</v>
      </c>
      <c r="B26" s="50" t="s">
        <v>238</v>
      </c>
      <c r="C26" s="51">
        <v>6800</v>
      </c>
      <c r="D26" s="51" t="s">
        <v>14</v>
      </c>
      <c r="E26" s="52">
        <v>389</v>
      </c>
      <c r="F26" s="52">
        <v>391.5</v>
      </c>
      <c r="G26" s="52">
        <v>394</v>
      </c>
      <c r="H26" s="53">
        <f t="shared" ref="H26" si="24">(F26-E26)*C26</f>
        <v>17000</v>
      </c>
      <c r="I26" s="54">
        <f>(IF(D26="SHORT",IF(H26="",0,F26-G26),IF(H26="",0,G26-F26)))*C26</f>
        <v>17000</v>
      </c>
      <c r="J26" s="110">
        <f t="shared" ref="J26" si="25">(I26+H26)</f>
        <v>34000</v>
      </c>
    </row>
    <row r="27" spans="1:10">
      <c r="A27" s="49">
        <v>43864</v>
      </c>
      <c r="B27" s="50" t="s">
        <v>277</v>
      </c>
      <c r="C27" s="51">
        <v>1236</v>
      </c>
      <c r="D27" s="51" t="s">
        <v>12</v>
      </c>
      <c r="E27" s="52">
        <v>1422</v>
      </c>
      <c r="F27" s="52">
        <v>1405</v>
      </c>
      <c r="G27" s="52">
        <v>1385</v>
      </c>
      <c r="H27" s="53">
        <f>(E27-F27)*C27</f>
        <v>21012</v>
      </c>
      <c r="I27" s="54">
        <f>SUM(F27-G27)*C27</f>
        <v>24720</v>
      </c>
      <c r="J27" s="110">
        <f t="shared" ref="J27" si="26">(I27+H27)</f>
        <v>45732</v>
      </c>
    </row>
    <row r="28" spans="1:10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>
      <c r="A29" s="99"/>
      <c r="B29" s="99"/>
      <c r="C29" s="99"/>
      <c r="D29" s="99"/>
      <c r="E29" s="99"/>
      <c r="F29" s="99"/>
      <c r="G29" s="57"/>
      <c r="H29" s="58">
        <f>SUM(H12:H27)</f>
        <v>114712.00000000012</v>
      </c>
      <c r="I29" s="57" t="s">
        <v>93</v>
      </c>
      <c r="J29" s="58">
        <f>SUM(J12:J27)</f>
        <v>293132.00000000012</v>
      </c>
    </row>
    <row r="30" spans="1:10">
      <c r="A30" s="94">
        <v>43831</v>
      </c>
      <c r="B30" s="100"/>
      <c r="C30" s="100"/>
      <c r="D30" s="100"/>
      <c r="E30" s="100"/>
      <c r="F30" s="100"/>
      <c r="G30" s="100"/>
      <c r="H30" s="100"/>
      <c r="I30" s="100"/>
      <c r="J30" s="100"/>
    </row>
    <row r="31" spans="1:10">
      <c r="A31" s="57" t="s">
        <v>209</v>
      </c>
      <c r="B31" s="89" t="s">
        <v>210</v>
      </c>
      <c r="C31" s="70" t="s">
        <v>211</v>
      </c>
      <c r="D31" s="90" t="s">
        <v>212</v>
      </c>
      <c r="E31" s="90" t="s">
        <v>213</v>
      </c>
      <c r="F31" s="70" t="s">
        <v>199</v>
      </c>
      <c r="G31" s="100"/>
      <c r="H31" s="100"/>
      <c r="I31" s="100"/>
      <c r="J31" s="100"/>
    </row>
    <row r="32" spans="1:10">
      <c r="A32" s="101" t="s">
        <v>293</v>
      </c>
      <c r="B32" s="102">
        <v>2</v>
      </c>
      <c r="C32" s="64">
        <f>SUM(A32-B32)</f>
        <v>19</v>
      </c>
      <c r="D32" s="69">
        <v>2</v>
      </c>
      <c r="E32" s="64">
        <f>SUM(C32-D32)</f>
        <v>17</v>
      </c>
      <c r="F32" s="64">
        <f>E32*100/C32</f>
        <v>89.473684210526315</v>
      </c>
      <c r="G32" s="100"/>
      <c r="H32" s="100"/>
      <c r="I32" s="100"/>
      <c r="J32" s="100"/>
    </row>
    <row r="33" spans="1:10">
      <c r="A33" s="105"/>
      <c r="B33" s="106"/>
      <c r="C33" s="106"/>
      <c r="D33" s="107"/>
      <c r="E33" s="107"/>
      <c r="F33" s="108">
        <v>43831</v>
      </c>
      <c r="G33" s="106"/>
      <c r="H33" s="106"/>
      <c r="I33" s="109"/>
      <c r="J33" s="109"/>
    </row>
    <row r="34" spans="1:10">
      <c r="A34" s="49">
        <v>43860</v>
      </c>
      <c r="B34" s="50" t="s">
        <v>237</v>
      </c>
      <c r="C34" s="51">
        <v>1200</v>
      </c>
      <c r="D34" s="51" t="s">
        <v>12</v>
      </c>
      <c r="E34" s="52">
        <v>1430</v>
      </c>
      <c r="F34" s="52">
        <v>1415</v>
      </c>
      <c r="G34" s="52">
        <v>1401</v>
      </c>
      <c r="H34" s="53">
        <f>(E34-F34)*C34</f>
        <v>18000</v>
      </c>
      <c r="I34" s="54">
        <f>SUM(F34-G34)*C34</f>
        <v>16800</v>
      </c>
      <c r="J34" s="110">
        <f t="shared" ref="J34" si="27">(I34+H34)</f>
        <v>34800</v>
      </c>
    </row>
    <row r="35" spans="1:10">
      <c r="A35" s="49">
        <v>43859</v>
      </c>
      <c r="B35" s="50" t="s">
        <v>277</v>
      </c>
      <c r="C35" s="51">
        <v>10000</v>
      </c>
      <c r="D35" s="51" t="s">
        <v>14</v>
      </c>
      <c r="E35" s="52">
        <v>1720</v>
      </c>
      <c r="F35" s="52">
        <v>1720</v>
      </c>
      <c r="G35" s="52">
        <v>0</v>
      </c>
      <c r="H35" s="53">
        <f>(E35-F35)*C35</f>
        <v>0</v>
      </c>
      <c r="I35" s="54">
        <v>0</v>
      </c>
      <c r="J35" s="110">
        <f t="shared" ref="J35" si="28">(I35+H35)</f>
        <v>0</v>
      </c>
    </row>
    <row r="36" spans="1:10">
      <c r="A36" s="49">
        <v>43858</v>
      </c>
      <c r="B36" s="50" t="s">
        <v>201</v>
      </c>
      <c r="C36" s="51">
        <v>10000</v>
      </c>
      <c r="D36" s="51" t="s">
        <v>12</v>
      </c>
      <c r="E36" s="52">
        <v>376</v>
      </c>
      <c r="F36" s="52">
        <v>374.5</v>
      </c>
      <c r="G36" s="52">
        <v>373</v>
      </c>
      <c r="H36" s="53">
        <f>(E36-F36)*C36</f>
        <v>15000</v>
      </c>
      <c r="I36" s="54">
        <f>SUM(F36-G36)*C36</f>
        <v>15000</v>
      </c>
      <c r="J36" s="110">
        <f t="shared" ref="J36" si="29">(I36+H36)</f>
        <v>30000</v>
      </c>
    </row>
    <row r="37" spans="1:10">
      <c r="A37" s="49">
        <v>43857</v>
      </c>
      <c r="B37" s="50" t="s">
        <v>298</v>
      </c>
      <c r="C37" s="51">
        <v>800</v>
      </c>
      <c r="D37" s="51" t="s">
        <v>14</v>
      </c>
      <c r="E37" s="52">
        <v>2490</v>
      </c>
      <c r="F37" s="52">
        <v>2465</v>
      </c>
      <c r="G37" s="52">
        <v>0</v>
      </c>
      <c r="H37" s="53">
        <f t="shared" ref="H37" si="30">(F37-E37)*C37</f>
        <v>-20000</v>
      </c>
      <c r="I37" s="54">
        <v>0</v>
      </c>
      <c r="J37" s="110">
        <f t="shared" ref="J37" si="31">(I37+H37)</f>
        <v>-20000</v>
      </c>
    </row>
    <row r="38" spans="1:10">
      <c r="A38" s="49">
        <v>43854</v>
      </c>
      <c r="B38" s="50" t="s">
        <v>190</v>
      </c>
      <c r="C38" s="51">
        <v>4000</v>
      </c>
      <c r="D38" s="51" t="s">
        <v>14</v>
      </c>
      <c r="E38" s="52">
        <v>724.65</v>
      </c>
      <c r="F38" s="52">
        <v>726.5</v>
      </c>
      <c r="G38" s="52">
        <v>0</v>
      </c>
      <c r="H38" s="53">
        <f t="shared" ref="H38" si="32">(F38-E38)*C38</f>
        <v>7400.0000000000909</v>
      </c>
      <c r="I38" s="54">
        <v>0</v>
      </c>
      <c r="J38" s="110">
        <f t="shared" ref="J38" si="33">(I38+H38)</f>
        <v>7400.0000000000909</v>
      </c>
    </row>
    <row r="39" spans="1:10">
      <c r="A39" s="49">
        <v>43853</v>
      </c>
      <c r="B39" s="50" t="s">
        <v>277</v>
      </c>
      <c r="C39" s="51">
        <v>1236</v>
      </c>
      <c r="D39" s="51" t="s">
        <v>14</v>
      </c>
      <c r="E39" s="52">
        <v>1635</v>
      </c>
      <c r="F39" s="52">
        <v>1650</v>
      </c>
      <c r="G39" s="52">
        <v>1665</v>
      </c>
      <c r="H39" s="53">
        <f t="shared" ref="H39:H40" si="34">(F39-E39)*C39</f>
        <v>18540</v>
      </c>
      <c r="I39" s="54">
        <f>(IF(D39="SHORT",IF(H39="",0,F39-G39),IF(H39="",0,G39-F39)))*C39</f>
        <v>18540</v>
      </c>
      <c r="J39" s="110">
        <f t="shared" ref="J39:J40" si="35">(I39+H39)</f>
        <v>37080</v>
      </c>
    </row>
    <row r="40" spans="1:10">
      <c r="A40" s="49">
        <v>43853</v>
      </c>
      <c r="B40" s="50" t="s">
        <v>297</v>
      </c>
      <c r="C40" s="51">
        <v>10000</v>
      </c>
      <c r="D40" s="51" t="s">
        <v>14</v>
      </c>
      <c r="E40" s="52">
        <v>213.1</v>
      </c>
      <c r="F40" s="52">
        <v>213.5</v>
      </c>
      <c r="G40" s="52">
        <v>0</v>
      </c>
      <c r="H40" s="53">
        <f t="shared" si="34"/>
        <v>4000.0000000000568</v>
      </c>
      <c r="I40" s="54">
        <v>0</v>
      </c>
      <c r="J40" s="110">
        <f t="shared" si="35"/>
        <v>4000.0000000000568</v>
      </c>
    </row>
    <row r="41" spans="1:10">
      <c r="A41" s="49">
        <v>43853</v>
      </c>
      <c r="B41" s="50" t="s">
        <v>296</v>
      </c>
      <c r="C41" s="51">
        <v>4400</v>
      </c>
      <c r="D41" s="51" t="s">
        <v>14</v>
      </c>
      <c r="E41" s="52">
        <v>199</v>
      </c>
      <c r="F41" s="52">
        <v>199</v>
      </c>
      <c r="G41" s="52">
        <v>0</v>
      </c>
      <c r="H41" s="53">
        <f t="shared" ref="H41" si="36">(F41-E41)*C41</f>
        <v>0</v>
      </c>
      <c r="I41" s="54">
        <v>0</v>
      </c>
      <c r="J41" s="110">
        <f t="shared" ref="J41" si="37">(I41+H41)</f>
        <v>0</v>
      </c>
    </row>
    <row r="42" spans="1:10">
      <c r="A42" s="49">
        <v>43852</v>
      </c>
      <c r="B42" s="50" t="s">
        <v>262</v>
      </c>
      <c r="C42" s="51">
        <v>4400</v>
      </c>
      <c r="D42" s="51" t="s">
        <v>14</v>
      </c>
      <c r="E42" s="52">
        <v>710.25</v>
      </c>
      <c r="F42" s="52">
        <v>713.25</v>
      </c>
      <c r="G42" s="52">
        <v>0</v>
      </c>
      <c r="H42" s="53">
        <f t="shared" ref="H42" si="38">(F42-E42)*C42</f>
        <v>13200</v>
      </c>
      <c r="I42" s="54">
        <v>0</v>
      </c>
      <c r="J42" s="110">
        <f t="shared" ref="J42" si="39">(I42+H42)</f>
        <v>13200</v>
      </c>
    </row>
    <row r="43" spans="1:10">
      <c r="A43" s="49">
        <v>43850</v>
      </c>
      <c r="B43" s="50" t="s">
        <v>239</v>
      </c>
      <c r="C43" s="51">
        <v>3000</v>
      </c>
      <c r="D43" s="51" t="s">
        <v>14</v>
      </c>
      <c r="E43" s="52">
        <v>775</v>
      </c>
      <c r="F43" s="52">
        <v>780</v>
      </c>
      <c r="G43" s="52">
        <v>0</v>
      </c>
      <c r="H43" s="53">
        <f t="shared" ref="H43" si="40">(F43-E43)*C43</f>
        <v>15000</v>
      </c>
      <c r="I43" s="54">
        <v>0</v>
      </c>
      <c r="J43" s="110">
        <f t="shared" ref="J43" si="41">(I43+H43)</f>
        <v>15000</v>
      </c>
    </row>
    <row r="44" spans="1:10">
      <c r="A44" s="49">
        <v>43847</v>
      </c>
      <c r="B44" s="50" t="s">
        <v>181</v>
      </c>
      <c r="C44" s="51">
        <v>3000</v>
      </c>
      <c r="D44" s="51" t="s">
        <v>14</v>
      </c>
      <c r="E44" s="52">
        <v>745</v>
      </c>
      <c r="F44" s="52">
        <v>746</v>
      </c>
      <c r="G44" s="52">
        <v>0</v>
      </c>
      <c r="H44" s="53">
        <f t="shared" ref="H44:H45" si="42">(F44-E44)*C44</f>
        <v>3000</v>
      </c>
      <c r="I44" s="54">
        <v>0</v>
      </c>
      <c r="J44" s="110">
        <f t="shared" ref="J44:J45" si="43">(I44+H44)</f>
        <v>3000</v>
      </c>
    </row>
    <row r="45" spans="1:10">
      <c r="A45" s="49">
        <v>43847</v>
      </c>
      <c r="B45" s="50" t="s">
        <v>239</v>
      </c>
      <c r="C45" s="51">
        <v>3000</v>
      </c>
      <c r="D45" s="51" t="s">
        <v>14</v>
      </c>
      <c r="E45" s="52">
        <v>773</v>
      </c>
      <c r="F45" s="52">
        <v>770</v>
      </c>
      <c r="G45" s="52">
        <v>0</v>
      </c>
      <c r="H45" s="53">
        <f t="shared" si="42"/>
        <v>-9000</v>
      </c>
      <c r="I45" s="54">
        <v>0</v>
      </c>
      <c r="J45" s="110">
        <f t="shared" si="43"/>
        <v>-9000</v>
      </c>
    </row>
    <row r="46" spans="1:10">
      <c r="A46" s="49">
        <v>43846</v>
      </c>
      <c r="B46" s="50" t="s">
        <v>289</v>
      </c>
      <c r="C46" s="51">
        <v>13200</v>
      </c>
      <c r="D46" s="51" t="s">
        <v>14</v>
      </c>
      <c r="E46" s="52">
        <v>259</v>
      </c>
      <c r="F46" s="52">
        <v>260.5</v>
      </c>
      <c r="G46" s="52">
        <v>0</v>
      </c>
      <c r="H46" s="53">
        <f t="shared" ref="H46" si="44">(F46-E46)*C46</f>
        <v>19800</v>
      </c>
      <c r="I46" s="54">
        <v>0</v>
      </c>
      <c r="J46" s="110">
        <f t="shared" ref="J46" si="45">(I46+H46)</f>
        <v>19800</v>
      </c>
    </row>
    <row r="47" spans="1:10">
      <c r="A47" s="49">
        <v>43845</v>
      </c>
      <c r="B47" s="50" t="s">
        <v>274</v>
      </c>
      <c r="C47" s="51">
        <v>2000</v>
      </c>
      <c r="D47" s="51" t="s">
        <v>14</v>
      </c>
      <c r="E47" s="52">
        <v>1512</v>
      </c>
      <c r="F47" s="52">
        <v>1522</v>
      </c>
      <c r="G47" s="52">
        <v>1532</v>
      </c>
      <c r="H47" s="53">
        <f t="shared" ref="H47" si="46">(F47-E47)*C47</f>
        <v>20000</v>
      </c>
      <c r="I47" s="54">
        <f>(IF(D47="SHORT",IF(H47="",0,F47-G47),IF(H47="",0,G47-F47)))*C47</f>
        <v>20000</v>
      </c>
      <c r="J47" s="110">
        <f t="shared" ref="J47" si="47">(I47+H47)</f>
        <v>40000</v>
      </c>
    </row>
    <row r="48" spans="1:10">
      <c r="A48" s="49">
        <v>43844</v>
      </c>
      <c r="B48" s="50" t="s">
        <v>295</v>
      </c>
      <c r="C48" s="51">
        <v>2800</v>
      </c>
      <c r="D48" s="51" t="s">
        <v>14</v>
      </c>
      <c r="E48" s="52">
        <v>1303</v>
      </c>
      <c r="F48" s="52">
        <v>1309</v>
      </c>
      <c r="G48" s="52">
        <v>0</v>
      </c>
      <c r="H48" s="53">
        <f t="shared" ref="H48" si="48">(F48-E48)*C48</f>
        <v>16800</v>
      </c>
      <c r="I48" s="54">
        <v>0</v>
      </c>
      <c r="J48" s="110">
        <f t="shared" ref="J48" si="49">(I48+H48)</f>
        <v>16800</v>
      </c>
    </row>
    <row r="49" spans="1:10">
      <c r="A49" s="49">
        <v>43840</v>
      </c>
      <c r="B49" s="50" t="s">
        <v>186</v>
      </c>
      <c r="C49" s="51">
        <v>19600</v>
      </c>
      <c r="D49" s="51" t="s">
        <v>14</v>
      </c>
      <c r="E49" s="52">
        <v>105</v>
      </c>
      <c r="F49" s="52">
        <v>106</v>
      </c>
      <c r="G49" s="52">
        <v>107</v>
      </c>
      <c r="H49" s="53">
        <f t="shared" ref="H49" si="50">(F49-E49)*C49</f>
        <v>19600</v>
      </c>
      <c r="I49" s="54">
        <f>(IF(D49="SHORT",IF(H49="",0,F49-G49),IF(H49="",0,G49-F49)))*C49</f>
        <v>19600</v>
      </c>
      <c r="J49" s="110">
        <f t="shared" ref="J49" si="51">(I49+H49)</f>
        <v>39200</v>
      </c>
    </row>
    <row r="50" spans="1:10">
      <c r="A50" s="49">
        <v>43839</v>
      </c>
      <c r="B50" s="50" t="s">
        <v>291</v>
      </c>
      <c r="C50" s="51">
        <v>2400</v>
      </c>
      <c r="D50" s="51" t="s">
        <v>14</v>
      </c>
      <c r="E50" s="52">
        <v>497</v>
      </c>
      <c r="F50" s="52">
        <v>503</v>
      </c>
      <c r="G50" s="52">
        <v>0</v>
      </c>
      <c r="H50" s="53">
        <f t="shared" ref="H50:H51" si="52">(F50-E50)*C50</f>
        <v>14400</v>
      </c>
      <c r="I50" s="54">
        <v>0</v>
      </c>
      <c r="J50" s="110">
        <f t="shared" ref="J50:J51" si="53">(I50+H50)</f>
        <v>14400</v>
      </c>
    </row>
    <row r="51" spans="1:10">
      <c r="A51" s="49">
        <v>43838</v>
      </c>
      <c r="B51" s="50" t="s">
        <v>294</v>
      </c>
      <c r="C51" s="51">
        <v>1000</v>
      </c>
      <c r="D51" s="51" t="s">
        <v>14</v>
      </c>
      <c r="E51" s="52">
        <v>2246</v>
      </c>
      <c r="F51" s="52">
        <v>2258</v>
      </c>
      <c r="G51" s="52">
        <v>0</v>
      </c>
      <c r="H51" s="53">
        <f t="shared" si="52"/>
        <v>12000</v>
      </c>
      <c r="I51" s="54">
        <v>0</v>
      </c>
      <c r="J51" s="110">
        <f t="shared" si="53"/>
        <v>12000</v>
      </c>
    </row>
    <row r="52" spans="1:10">
      <c r="A52" s="49">
        <v>43837</v>
      </c>
      <c r="B52" s="50" t="s">
        <v>227</v>
      </c>
      <c r="C52" s="51">
        <v>12800</v>
      </c>
      <c r="D52" s="51" t="s">
        <v>14</v>
      </c>
      <c r="E52" s="52">
        <v>255</v>
      </c>
      <c r="F52" s="52">
        <v>256.5</v>
      </c>
      <c r="G52" s="52">
        <v>0</v>
      </c>
      <c r="H52" s="53">
        <f t="shared" ref="H52" si="54">(F52-E52)*C52</f>
        <v>19200</v>
      </c>
      <c r="I52" s="54">
        <v>0</v>
      </c>
      <c r="J52" s="110">
        <f t="shared" ref="J52" si="55">(I52+H52)</f>
        <v>19200</v>
      </c>
    </row>
    <row r="53" spans="1:10">
      <c r="A53" s="49">
        <v>43833</v>
      </c>
      <c r="B53" s="50" t="s">
        <v>35</v>
      </c>
      <c r="C53" s="51">
        <v>2000</v>
      </c>
      <c r="D53" s="51" t="s">
        <v>14</v>
      </c>
      <c r="E53" s="52">
        <v>1890</v>
      </c>
      <c r="F53" s="52">
        <v>1905</v>
      </c>
      <c r="G53" s="52">
        <v>1919</v>
      </c>
      <c r="H53" s="53">
        <f t="shared" ref="H53" si="56">(F53-E53)*C53</f>
        <v>30000</v>
      </c>
      <c r="I53" s="54">
        <f>(IF(D53="SHORT",IF(H53="",0,F53-G53),IF(H53="",0,G53-F53)))*C53</f>
        <v>28000</v>
      </c>
      <c r="J53" s="110">
        <f t="shared" ref="J53" si="57">(I53+H53)</f>
        <v>58000</v>
      </c>
    </row>
    <row r="54" spans="1:10">
      <c r="A54" s="49">
        <v>43832</v>
      </c>
      <c r="B54" s="50" t="s">
        <v>288</v>
      </c>
      <c r="C54" s="51">
        <v>6000</v>
      </c>
      <c r="D54" s="51" t="s">
        <v>14</v>
      </c>
      <c r="E54" s="52">
        <v>352</v>
      </c>
      <c r="F54" s="52">
        <v>355</v>
      </c>
      <c r="G54" s="52">
        <v>358</v>
      </c>
      <c r="H54" s="53">
        <f t="shared" ref="H54" si="58">(F54-E54)*C54</f>
        <v>18000</v>
      </c>
      <c r="I54" s="54">
        <f>(IF(D54="SHORT",IF(H54="",0,F54-G54),IF(H54="",0,G54-F54)))*C54</f>
        <v>18000</v>
      </c>
      <c r="J54" s="110">
        <f t="shared" ref="J54" si="59">(I54+H54)</f>
        <v>36000</v>
      </c>
    </row>
    <row r="55" spans="1:10">
      <c r="A55" s="99"/>
      <c r="B55" s="99"/>
      <c r="C55" s="99"/>
      <c r="D55" s="99"/>
      <c r="E55" s="99"/>
      <c r="F55" s="99"/>
      <c r="G55" s="57"/>
      <c r="H55" s="58">
        <f>SUM(H34:H54)</f>
        <v>234940.00000000015</v>
      </c>
      <c r="I55" s="57" t="s">
        <v>93</v>
      </c>
      <c r="J55" s="58">
        <f>SUM(J34:J54)</f>
        <v>370880.00000000012</v>
      </c>
    </row>
    <row r="56" spans="1:10">
      <c r="A56" s="94">
        <v>43800</v>
      </c>
      <c r="B56" s="100"/>
      <c r="C56" s="100"/>
      <c r="D56" s="100"/>
      <c r="E56" s="100"/>
      <c r="F56" s="100"/>
      <c r="G56" s="100"/>
      <c r="H56" s="100"/>
      <c r="I56" s="100"/>
      <c r="J56" s="100"/>
    </row>
    <row r="57" spans="1:10">
      <c r="A57" s="57" t="s">
        <v>209</v>
      </c>
      <c r="B57" s="89" t="s">
        <v>210</v>
      </c>
      <c r="C57" s="70" t="s">
        <v>211</v>
      </c>
      <c r="D57" s="90" t="s">
        <v>212</v>
      </c>
      <c r="E57" s="90" t="s">
        <v>213</v>
      </c>
      <c r="F57" s="70" t="s">
        <v>199</v>
      </c>
      <c r="G57" s="100"/>
      <c r="H57" s="100"/>
      <c r="I57" s="100"/>
      <c r="J57" s="100"/>
    </row>
    <row r="58" spans="1:10">
      <c r="A58" s="101" t="s">
        <v>293</v>
      </c>
      <c r="B58" s="102">
        <v>3</v>
      </c>
      <c r="C58" s="64">
        <f>SUM(A58-B58)</f>
        <v>18</v>
      </c>
      <c r="D58" s="69">
        <v>4</v>
      </c>
      <c r="E58" s="64">
        <f>SUM(C58-D58)</f>
        <v>14</v>
      </c>
      <c r="F58" s="64">
        <f>E58*100/C58</f>
        <v>77.777777777777771</v>
      </c>
      <c r="G58" s="100"/>
      <c r="H58" s="100"/>
      <c r="I58" s="100"/>
      <c r="J58" s="100"/>
    </row>
    <row r="59" spans="1:10">
      <c r="A59" s="105"/>
      <c r="B59" s="106"/>
      <c r="C59" s="106"/>
      <c r="D59" s="107"/>
      <c r="E59" s="107"/>
      <c r="F59" s="108">
        <v>43800</v>
      </c>
      <c r="G59" s="106"/>
      <c r="H59" s="106"/>
      <c r="I59" s="109"/>
      <c r="J59" s="109"/>
    </row>
    <row r="60" spans="1:10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>
      <c r="A61" s="49">
        <v>43830</v>
      </c>
      <c r="B61" s="50" t="s">
        <v>231</v>
      </c>
      <c r="C61" s="51">
        <v>2400</v>
      </c>
      <c r="D61" s="51" t="s">
        <v>14</v>
      </c>
      <c r="E61" s="52">
        <v>1181</v>
      </c>
      <c r="F61" s="52">
        <v>1170</v>
      </c>
      <c r="G61" s="52">
        <v>0</v>
      </c>
      <c r="H61" s="53">
        <f t="shared" ref="H61:H62" si="60">(F61-E61)*C61</f>
        <v>-26400</v>
      </c>
      <c r="I61" s="54">
        <v>0</v>
      </c>
      <c r="J61" s="110">
        <f t="shared" ref="J61:J62" si="61">(I61+H61)</f>
        <v>-26400</v>
      </c>
    </row>
    <row r="62" spans="1:10">
      <c r="A62" s="49">
        <v>43829</v>
      </c>
      <c r="B62" s="50" t="s">
        <v>245</v>
      </c>
      <c r="C62" s="51">
        <v>14000</v>
      </c>
      <c r="D62" s="51" t="s">
        <v>14</v>
      </c>
      <c r="E62" s="52">
        <v>154</v>
      </c>
      <c r="F62" s="52">
        <v>155.5</v>
      </c>
      <c r="G62" s="52">
        <v>0</v>
      </c>
      <c r="H62" s="53">
        <f t="shared" si="60"/>
        <v>21000</v>
      </c>
      <c r="I62" s="54">
        <v>0</v>
      </c>
      <c r="J62" s="110">
        <f t="shared" si="61"/>
        <v>21000</v>
      </c>
    </row>
    <row r="63" spans="1:10">
      <c r="A63" s="49">
        <v>43826</v>
      </c>
      <c r="B63" s="50" t="s">
        <v>274</v>
      </c>
      <c r="C63" s="51">
        <v>2000</v>
      </c>
      <c r="D63" s="51" t="s">
        <v>14</v>
      </c>
      <c r="E63" s="52">
        <v>1405</v>
      </c>
      <c r="F63" s="52">
        <v>1415</v>
      </c>
      <c r="G63" s="52">
        <v>1425</v>
      </c>
      <c r="H63" s="53">
        <f t="shared" ref="H63" si="62">(F63-E63)*C63</f>
        <v>20000</v>
      </c>
      <c r="I63" s="54">
        <f>(IF(D63="SHORT",IF(H63="",0,F63-G63),IF(H63="",0,G63-F63)))*C63</f>
        <v>20000</v>
      </c>
      <c r="J63" s="110">
        <f t="shared" ref="J63" si="63">(I63+H63)</f>
        <v>40000</v>
      </c>
    </row>
    <row r="64" spans="1:10">
      <c r="A64" s="49">
        <v>43825</v>
      </c>
      <c r="B64" s="50" t="s">
        <v>228</v>
      </c>
      <c r="C64" s="51">
        <v>20000</v>
      </c>
      <c r="D64" s="51" t="s">
        <v>14</v>
      </c>
      <c r="E64" s="52">
        <v>149</v>
      </c>
      <c r="F64" s="52">
        <v>149</v>
      </c>
      <c r="G64" s="52">
        <v>0</v>
      </c>
      <c r="H64" s="53">
        <f t="shared" ref="H64" si="64">(F64-E64)*C64</f>
        <v>0</v>
      </c>
      <c r="I64" s="54">
        <v>0</v>
      </c>
      <c r="J64" s="110">
        <f t="shared" ref="J64" si="65">(I64+H64)</f>
        <v>0</v>
      </c>
    </row>
    <row r="65" spans="1:10">
      <c r="A65" s="49">
        <v>43823</v>
      </c>
      <c r="B65" s="50" t="s">
        <v>292</v>
      </c>
      <c r="C65" s="51">
        <v>4000</v>
      </c>
      <c r="D65" s="51" t="s">
        <v>14</v>
      </c>
      <c r="E65" s="52">
        <v>475</v>
      </c>
      <c r="F65" s="52">
        <v>480</v>
      </c>
      <c r="G65" s="52">
        <v>0</v>
      </c>
      <c r="H65" s="53">
        <f t="shared" ref="H65" si="66">(F65-E65)*C65</f>
        <v>20000</v>
      </c>
      <c r="I65" s="54">
        <v>0</v>
      </c>
      <c r="J65" s="110">
        <f t="shared" ref="J65" si="67">(I65+H65)</f>
        <v>20000</v>
      </c>
    </row>
    <row r="66" spans="1:10">
      <c r="A66" s="49">
        <v>43822</v>
      </c>
      <c r="B66" s="50" t="s">
        <v>273</v>
      </c>
      <c r="C66" s="51">
        <v>4800</v>
      </c>
      <c r="D66" s="51" t="s">
        <v>14</v>
      </c>
      <c r="E66" s="52">
        <v>498</v>
      </c>
      <c r="F66" s="52">
        <v>502</v>
      </c>
      <c r="G66" s="52">
        <v>504</v>
      </c>
      <c r="H66" s="53">
        <f t="shared" ref="H66" si="68">(F66-E66)*C66</f>
        <v>19200</v>
      </c>
      <c r="I66" s="54">
        <f>(IF(D66="SHORT",IF(H66="",0,F66-G66),IF(H66="",0,G66-F66)))*C66</f>
        <v>9600</v>
      </c>
      <c r="J66" s="110">
        <f t="shared" ref="J66" si="69">(I66+H66)</f>
        <v>28800</v>
      </c>
    </row>
    <row r="67" spans="1:10">
      <c r="A67" s="49">
        <v>43818</v>
      </c>
      <c r="B67" s="50" t="s">
        <v>288</v>
      </c>
      <c r="C67" s="51">
        <v>4800</v>
      </c>
      <c r="D67" s="51" t="s">
        <v>14</v>
      </c>
      <c r="E67" s="52">
        <v>346.5</v>
      </c>
      <c r="F67" s="52">
        <v>350.5</v>
      </c>
      <c r="G67" s="52">
        <v>352</v>
      </c>
      <c r="H67" s="53">
        <f t="shared" ref="H67" si="70">(F67-E67)*C67</f>
        <v>19200</v>
      </c>
      <c r="I67" s="54">
        <v>0</v>
      </c>
      <c r="J67" s="110">
        <f t="shared" ref="J67" si="71">(I67+H67)</f>
        <v>19200</v>
      </c>
    </row>
    <row r="68" spans="1:10">
      <c r="A68" s="49">
        <v>43817</v>
      </c>
      <c r="B68" s="50" t="s">
        <v>241</v>
      </c>
      <c r="C68" s="51">
        <v>3200</v>
      </c>
      <c r="D68" s="51" t="s">
        <v>14</v>
      </c>
      <c r="E68" s="52">
        <v>952</v>
      </c>
      <c r="F68" s="52">
        <v>960</v>
      </c>
      <c r="G68" s="52">
        <v>965.5</v>
      </c>
      <c r="H68" s="53">
        <f t="shared" ref="H68" si="72">(F68-E68)*C68</f>
        <v>25600</v>
      </c>
      <c r="I68" s="54">
        <f>(IF(D68="SHORT",IF(H68="",0,F68-G68),IF(H68="",0,G68-F68)))*C68</f>
        <v>17600</v>
      </c>
      <c r="J68" s="110">
        <f t="shared" ref="J68" si="73">(I68+H68)</f>
        <v>43200</v>
      </c>
    </row>
    <row r="69" spans="1:10">
      <c r="A69" s="49">
        <v>43816</v>
      </c>
      <c r="B69" s="50" t="s">
        <v>182</v>
      </c>
      <c r="C69" s="51">
        <v>34000</v>
      </c>
      <c r="D69" s="51" t="s">
        <v>14</v>
      </c>
      <c r="E69" s="52">
        <v>35.65</v>
      </c>
      <c r="F69" s="52">
        <v>36.049999999999997</v>
      </c>
      <c r="G69" s="52">
        <v>0</v>
      </c>
      <c r="H69" s="53">
        <f t="shared" ref="H69" si="74">(F69-E69)*C69</f>
        <v>13599.999999999951</v>
      </c>
      <c r="I69" s="54">
        <v>0</v>
      </c>
      <c r="J69" s="110">
        <f t="shared" ref="J69" si="75">(I69+H69)</f>
        <v>13599.999999999951</v>
      </c>
    </row>
    <row r="70" spans="1:10">
      <c r="A70" s="49">
        <v>43816</v>
      </c>
      <c r="B70" s="50" t="s">
        <v>285</v>
      </c>
      <c r="C70" s="51">
        <v>18000</v>
      </c>
      <c r="D70" s="51" t="s">
        <v>14</v>
      </c>
      <c r="E70" s="52">
        <v>117.5</v>
      </c>
      <c r="F70" s="52">
        <v>117.5</v>
      </c>
      <c r="G70" s="52">
        <v>0</v>
      </c>
      <c r="H70" s="53">
        <f t="shared" ref="H70:H72" si="76">(F70-E70)*C70</f>
        <v>0</v>
      </c>
      <c r="I70" s="54">
        <v>0</v>
      </c>
      <c r="J70" s="110">
        <f t="shared" ref="J70" si="77">(I70+H70)</f>
        <v>0</v>
      </c>
    </row>
    <row r="71" spans="1:10">
      <c r="A71" s="49">
        <v>43815</v>
      </c>
      <c r="B71" s="50" t="s">
        <v>284</v>
      </c>
      <c r="C71" s="51">
        <v>12800</v>
      </c>
      <c r="D71" s="51" t="s">
        <v>12</v>
      </c>
      <c r="E71" s="52">
        <v>135</v>
      </c>
      <c r="F71" s="52">
        <v>133.5</v>
      </c>
      <c r="G71" s="52">
        <v>0</v>
      </c>
      <c r="H71" s="53">
        <f>(E71-F71)*C71</f>
        <v>19200</v>
      </c>
      <c r="I71" s="54">
        <v>0</v>
      </c>
      <c r="J71" s="110">
        <f t="shared" ref="J71" si="78">(I71+H71)</f>
        <v>19200</v>
      </c>
    </row>
    <row r="72" spans="1:10">
      <c r="A72" s="49">
        <v>43812</v>
      </c>
      <c r="B72" s="50" t="s">
        <v>291</v>
      </c>
      <c r="C72" s="51">
        <v>2400</v>
      </c>
      <c r="D72" s="51" t="s">
        <v>14</v>
      </c>
      <c r="E72" s="52">
        <v>503</v>
      </c>
      <c r="F72" s="52">
        <v>509.5</v>
      </c>
      <c r="G72" s="52">
        <v>0</v>
      </c>
      <c r="H72" s="53">
        <f t="shared" si="76"/>
        <v>15600</v>
      </c>
      <c r="I72" s="54">
        <v>0</v>
      </c>
      <c r="J72" s="110">
        <f t="shared" ref="J72" si="79">(I72+H72)</f>
        <v>15600</v>
      </c>
    </row>
    <row r="73" spans="1:10">
      <c r="A73" s="49">
        <v>43811</v>
      </c>
      <c r="B73" s="50" t="s">
        <v>174</v>
      </c>
      <c r="C73" s="51">
        <v>6000</v>
      </c>
      <c r="D73" s="51" t="s">
        <v>14</v>
      </c>
      <c r="E73" s="52">
        <v>704</v>
      </c>
      <c r="F73" s="52">
        <v>707</v>
      </c>
      <c r="G73" s="52">
        <v>711</v>
      </c>
      <c r="H73" s="53">
        <f t="shared" ref="H73" si="80">(F73-E73)*C73</f>
        <v>18000</v>
      </c>
      <c r="I73" s="54">
        <f>(IF(D73="SHORT",IF(H73="",0,F73-G73),IF(H73="",0,G73-F73)))*C73</f>
        <v>24000</v>
      </c>
      <c r="J73" s="110">
        <f t="shared" ref="J73" si="81">(I73+H73)</f>
        <v>42000</v>
      </c>
    </row>
    <row r="74" spans="1:10">
      <c r="A74" s="49">
        <v>43810</v>
      </c>
      <c r="B74" s="50" t="s">
        <v>266</v>
      </c>
      <c r="C74" s="51">
        <v>8000</v>
      </c>
      <c r="D74" s="51" t="s">
        <v>12</v>
      </c>
      <c r="E74" s="52">
        <v>249</v>
      </c>
      <c r="F74" s="52">
        <v>251.5</v>
      </c>
      <c r="G74" s="52">
        <v>0</v>
      </c>
      <c r="H74" s="53">
        <f>(E74-F74)*C74</f>
        <v>-20000</v>
      </c>
      <c r="I74" s="54">
        <v>0</v>
      </c>
      <c r="J74" s="110">
        <f t="shared" ref="J74" si="82">(I74+H74)</f>
        <v>-20000</v>
      </c>
    </row>
    <row r="75" spans="1:10">
      <c r="A75" s="49">
        <v>43805</v>
      </c>
      <c r="B75" s="50" t="s">
        <v>174</v>
      </c>
      <c r="C75" s="51">
        <v>6000</v>
      </c>
      <c r="D75" s="51" t="s">
        <v>14</v>
      </c>
      <c r="E75" s="52">
        <v>701</v>
      </c>
      <c r="F75" s="52">
        <v>704</v>
      </c>
      <c r="G75" s="52">
        <v>0</v>
      </c>
      <c r="H75" s="53">
        <f t="shared" ref="H75" si="83">(F75-E75)*C75</f>
        <v>18000</v>
      </c>
      <c r="I75" s="54">
        <v>0</v>
      </c>
      <c r="J75" s="110">
        <f t="shared" ref="J75" si="84">(I75+H75)</f>
        <v>18000</v>
      </c>
    </row>
    <row r="76" spans="1:10">
      <c r="A76" s="49">
        <v>43804</v>
      </c>
      <c r="B76" s="50" t="s">
        <v>195</v>
      </c>
      <c r="C76" s="51">
        <v>4000</v>
      </c>
      <c r="D76" s="51" t="s">
        <v>14</v>
      </c>
      <c r="E76" s="52">
        <v>475</v>
      </c>
      <c r="F76" s="52">
        <v>470</v>
      </c>
      <c r="G76" s="52">
        <v>0</v>
      </c>
      <c r="H76" s="53">
        <f t="shared" ref="H76" si="85">(F76-E76)*C76</f>
        <v>-20000</v>
      </c>
      <c r="I76" s="54">
        <v>0</v>
      </c>
      <c r="J76" s="110">
        <f t="shared" ref="J76" si="86">(I76+H76)</f>
        <v>-20000</v>
      </c>
    </row>
    <row r="77" spans="1:10">
      <c r="A77" s="49">
        <v>43803</v>
      </c>
      <c r="B77" s="50" t="s">
        <v>289</v>
      </c>
      <c r="C77" s="51">
        <v>11200</v>
      </c>
      <c r="D77" s="51" t="s">
        <v>14</v>
      </c>
      <c r="E77" s="52">
        <v>223</v>
      </c>
      <c r="F77" s="52">
        <v>225</v>
      </c>
      <c r="G77" s="52">
        <v>0</v>
      </c>
      <c r="H77" s="53">
        <f t="shared" ref="H77" si="87">(F77-E77)*C77</f>
        <v>22400</v>
      </c>
      <c r="I77" s="54">
        <v>0</v>
      </c>
      <c r="J77" s="110">
        <f t="shared" ref="J77" si="88">(I77+H77)</f>
        <v>22400</v>
      </c>
    </row>
    <row r="78" spans="1:10">
      <c r="A78" s="49">
        <v>43803</v>
      </c>
      <c r="B78" s="50" t="s">
        <v>186</v>
      </c>
      <c r="C78" s="51">
        <v>16000</v>
      </c>
      <c r="D78" s="51" t="s">
        <v>14</v>
      </c>
      <c r="E78" s="52">
        <v>105.5</v>
      </c>
      <c r="F78" s="52">
        <v>106.5</v>
      </c>
      <c r="G78" s="52">
        <v>107.3</v>
      </c>
      <c r="H78" s="53">
        <f t="shared" ref="H78" si="89">(F78-E78)*C78</f>
        <v>16000</v>
      </c>
      <c r="I78" s="54">
        <f>(IF(D78="SHORT",IF(H78="",0,F78-G78),IF(H78="",0,G78-F78)))*C78</f>
        <v>12799.999999999955</v>
      </c>
      <c r="J78" s="110">
        <f t="shared" ref="J78" si="90">(I78+H78)</f>
        <v>28799.999999999956</v>
      </c>
    </row>
    <row r="79" spans="1:10">
      <c r="A79" s="49">
        <v>43802</v>
      </c>
      <c r="B79" s="50" t="s">
        <v>290</v>
      </c>
      <c r="C79" s="51">
        <v>4800</v>
      </c>
      <c r="D79" s="51" t="s">
        <v>14</v>
      </c>
      <c r="E79" s="52">
        <v>523</v>
      </c>
      <c r="F79" s="52">
        <v>526.45000000000005</v>
      </c>
      <c r="G79" s="52">
        <v>0</v>
      </c>
      <c r="H79" s="53">
        <f t="shared" ref="H79" si="91">(F79-E79)*C79</f>
        <v>16560.000000000218</v>
      </c>
      <c r="I79" s="54">
        <v>0</v>
      </c>
      <c r="J79" s="110">
        <f t="shared" ref="J79" si="92">(I79+H79)</f>
        <v>16560.000000000218</v>
      </c>
    </row>
    <row r="80" spans="1:10">
      <c r="A80" s="49">
        <v>43801</v>
      </c>
      <c r="B80" s="50" t="s">
        <v>197</v>
      </c>
      <c r="C80" s="51">
        <v>1600</v>
      </c>
      <c r="D80" s="51" t="s">
        <v>14</v>
      </c>
      <c r="E80" s="52">
        <v>1635</v>
      </c>
      <c r="F80" s="52">
        <v>1635</v>
      </c>
      <c r="G80" s="52">
        <v>0</v>
      </c>
      <c r="H80" s="53">
        <f t="shared" ref="H80" si="93">(F80-E80)*C80</f>
        <v>0</v>
      </c>
      <c r="I80" s="54">
        <v>0</v>
      </c>
      <c r="J80" s="110">
        <f t="shared" ref="J80" si="94">(I80+H80)</f>
        <v>0</v>
      </c>
    </row>
    <row r="81" spans="1:10">
      <c r="A81" s="49">
        <v>43801</v>
      </c>
      <c r="B81" s="50" t="s">
        <v>288</v>
      </c>
      <c r="C81" s="51">
        <v>4800</v>
      </c>
      <c r="D81" s="51" t="s">
        <v>14</v>
      </c>
      <c r="E81" s="52">
        <v>374</v>
      </c>
      <c r="F81" s="52">
        <v>369</v>
      </c>
      <c r="G81" s="52">
        <v>0</v>
      </c>
      <c r="H81" s="53">
        <f t="shared" ref="H81" si="95">(F81-E81)*C81</f>
        <v>-24000</v>
      </c>
      <c r="I81" s="54">
        <v>0</v>
      </c>
      <c r="J81" s="110">
        <f t="shared" ref="J81" si="96">(I81+H81)</f>
        <v>-24000</v>
      </c>
    </row>
    <row r="82" spans="1:10">
      <c r="A82" s="13"/>
      <c r="B82" s="13"/>
      <c r="C82" s="13"/>
      <c r="D82" s="13"/>
      <c r="E82" s="13"/>
      <c r="F82" s="13"/>
      <c r="G82" s="13"/>
      <c r="H82" s="13"/>
      <c r="I82" s="13"/>
      <c r="J82" s="13"/>
    </row>
    <row r="83" spans="1:10">
      <c r="A83" s="99"/>
      <c r="B83" s="99"/>
      <c r="C83" s="99"/>
      <c r="D83" s="99"/>
      <c r="E83" s="99"/>
      <c r="F83" s="99"/>
      <c r="G83" s="57"/>
      <c r="H83" s="58">
        <f>SUM(H61:H81)</f>
        <v>173960.00000000017</v>
      </c>
      <c r="I83" s="57" t="s">
        <v>93</v>
      </c>
      <c r="J83" s="58">
        <f>SUM(J61:J81)</f>
        <v>257960.00000000012</v>
      </c>
    </row>
    <row r="84" spans="1:10">
      <c r="A84" s="94">
        <v>43770</v>
      </c>
      <c r="B84" s="100"/>
      <c r="C84" s="100"/>
      <c r="D84" s="100"/>
      <c r="E84" s="100"/>
      <c r="F84" s="100"/>
      <c r="G84" s="100"/>
      <c r="H84" s="100"/>
      <c r="I84" s="100"/>
      <c r="J84" s="100"/>
    </row>
    <row r="85" spans="1:10">
      <c r="A85" s="57" t="s">
        <v>209</v>
      </c>
      <c r="B85" s="89" t="s">
        <v>210</v>
      </c>
      <c r="C85" s="70" t="s">
        <v>211</v>
      </c>
      <c r="D85" s="90" t="s">
        <v>212</v>
      </c>
      <c r="E85" s="90" t="s">
        <v>213</v>
      </c>
      <c r="F85" s="70" t="s">
        <v>199</v>
      </c>
      <c r="G85" s="100"/>
      <c r="H85" s="100"/>
      <c r="I85" s="100"/>
      <c r="J85" s="100"/>
    </row>
    <row r="86" spans="1:10">
      <c r="A86" s="101" t="s">
        <v>272</v>
      </c>
      <c r="B86" s="102">
        <v>4</v>
      </c>
      <c r="C86" s="64">
        <f>SUM(A86-B86)</f>
        <v>21</v>
      </c>
      <c r="D86" s="69">
        <v>8</v>
      </c>
      <c r="E86" s="64">
        <f>SUM(C86-D86)</f>
        <v>13</v>
      </c>
      <c r="F86" s="64">
        <f>E86*100/C86</f>
        <v>61.904761904761905</v>
      </c>
      <c r="G86" s="100"/>
      <c r="H86" s="100"/>
      <c r="I86" s="100"/>
      <c r="J86" s="100"/>
    </row>
    <row r="87" spans="1:10">
      <c r="A87" s="105"/>
      <c r="B87" s="106"/>
      <c r="C87" s="106"/>
      <c r="D87" s="107"/>
      <c r="E87" s="107"/>
      <c r="F87" s="108">
        <v>43770</v>
      </c>
      <c r="G87" s="106"/>
      <c r="H87" s="106"/>
      <c r="I87" s="109"/>
      <c r="J87" s="109"/>
    </row>
    <row r="89" spans="1:10">
      <c r="A89" s="49">
        <v>43798</v>
      </c>
      <c r="B89" s="50" t="s">
        <v>289</v>
      </c>
      <c r="C89" s="51">
        <v>10800</v>
      </c>
      <c r="D89" s="51" t="s">
        <v>14</v>
      </c>
      <c r="E89" s="52">
        <v>219</v>
      </c>
      <c r="F89" s="52">
        <v>221</v>
      </c>
      <c r="G89" s="52">
        <v>223</v>
      </c>
      <c r="H89" s="53">
        <f t="shared" ref="H89" si="97">(F89-E89)*C89</f>
        <v>21600</v>
      </c>
      <c r="I89" s="54">
        <f>(IF(D89="SHORT",IF(H89="",0,F89-G89),IF(H89="",0,G89-F89)))*C89</f>
        <v>21600</v>
      </c>
      <c r="J89" s="110">
        <f t="shared" ref="J89" si="98">(I89+H89)</f>
        <v>43200</v>
      </c>
    </row>
    <row r="90" spans="1:10">
      <c r="A90" s="49">
        <v>43797</v>
      </c>
      <c r="B90" s="50" t="s">
        <v>193</v>
      </c>
      <c r="C90" s="51">
        <v>18000</v>
      </c>
      <c r="D90" s="51" t="s">
        <v>14</v>
      </c>
      <c r="E90" s="52">
        <v>104.25</v>
      </c>
      <c r="F90" s="52">
        <v>105.25</v>
      </c>
      <c r="G90" s="52">
        <v>106.25</v>
      </c>
      <c r="H90" s="53">
        <f t="shared" ref="H90" si="99">(F90-E90)*C90</f>
        <v>18000</v>
      </c>
      <c r="I90" s="54">
        <f>(IF(D90="SHORT",IF(H90="",0,F90-G90),IF(H90="",0,G90-F90)))*C90</f>
        <v>18000</v>
      </c>
      <c r="J90" s="110">
        <f t="shared" ref="J90" si="100">(I90+H90)</f>
        <v>36000</v>
      </c>
    </row>
    <row r="91" spans="1:10">
      <c r="A91" s="49">
        <v>43796</v>
      </c>
      <c r="B91" s="50" t="s">
        <v>288</v>
      </c>
      <c r="C91" s="51">
        <v>4800</v>
      </c>
      <c r="D91" s="51" t="s">
        <v>14</v>
      </c>
      <c r="E91" s="52">
        <v>366.5</v>
      </c>
      <c r="F91" s="52">
        <v>369.95</v>
      </c>
      <c r="G91" s="52">
        <v>0</v>
      </c>
      <c r="H91" s="53">
        <f t="shared" ref="H91" si="101">(F91-E91)*C91</f>
        <v>16559.999999999945</v>
      </c>
      <c r="I91" s="54">
        <v>0</v>
      </c>
      <c r="J91" s="110">
        <f t="shared" ref="J91" si="102">(I91+H91)</f>
        <v>16559.999999999945</v>
      </c>
    </row>
    <row r="92" spans="1:10">
      <c r="A92" s="49">
        <v>43795</v>
      </c>
      <c r="B92" s="50" t="s">
        <v>238</v>
      </c>
      <c r="C92" s="51">
        <v>6400</v>
      </c>
      <c r="D92" s="51" t="s">
        <v>14</v>
      </c>
      <c r="E92" s="52">
        <v>309.5</v>
      </c>
      <c r="F92" s="52">
        <v>312</v>
      </c>
      <c r="G92" s="52">
        <v>315</v>
      </c>
      <c r="H92" s="53">
        <f t="shared" ref="H92" si="103">(F92-E92)*C92</f>
        <v>16000</v>
      </c>
      <c r="I92" s="54">
        <f>(IF(D92="SHORT",IF(H92="",0,F92-G92),IF(H92="",0,G92-F92)))*C92</f>
        <v>19200</v>
      </c>
      <c r="J92" s="110">
        <f t="shared" ref="J92" si="104">(I92+H92)</f>
        <v>35200</v>
      </c>
    </row>
    <row r="93" spans="1:10">
      <c r="A93" s="49">
        <v>43795</v>
      </c>
      <c r="B93" s="50" t="s">
        <v>276</v>
      </c>
      <c r="C93" s="51">
        <v>5200</v>
      </c>
      <c r="D93" s="51" t="s">
        <v>14</v>
      </c>
      <c r="E93" s="52">
        <v>266</v>
      </c>
      <c r="F93" s="52">
        <v>269</v>
      </c>
      <c r="G93" s="52">
        <v>271.5</v>
      </c>
      <c r="H93" s="53">
        <f t="shared" ref="H93" si="105">(F93-E93)*C93</f>
        <v>15600</v>
      </c>
      <c r="I93" s="54">
        <f>(IF(D93="SHORT",IF(H93="",0,F93-G93),IF(H93="",0,G93-F93)))*C93</f>
        <v>13000</v>
      </c>
      <c r="J93" s="110">
        <f t="shared" ref="J93" si="106">(I93+H93)</f>
        <v>28600</v>
      </c>
    </row>
    <row r="94" spans="1:10">
      <c r="A94" s="49">
        <v>43794</v>
      </c>
      <c r="B94" s="50" t="s">
        <v>208</v>
      </c>
      <c r="C94" s="51">
        <v>8000</v>
      </c>
      <c r="D94" s="51" t="s">
        <v>14</v>
      </c>
      <c r="E94" s="52">
        <v>226.5</v>
      </c>
      <c r="F94" s="52">
        <v>227.5</v>
      </c>
      <c r="G94" s="52">
        <v>0</v>
      </c>
      <c r="H94" s="53">
        <f t="shared" ref="H94" si="107">(F94-E94)*C94</f>
        <v>8000</v>
      </c>
      <c r="I94" s="54">
        <v>0</v>
      </c>
      <c r="J94" s="110">
        <f t="shared" ref="J94" si="108">(I94+H94)</f>
        <v>8000</v>
      </c>
    </row>
    <row r="95" spans="1:10">
      <c r="A95" s="49">
        <v>43794</v>
      </c>
      <c r="B95" s="50" t="s">
        <v>193</v>
      </c>
      <c r="C95" s="51">
        <v>20000</v>
      </c>
      <c r="D95" s="51" t="s">
        <v>14</v>
      </c>
      <c r="E95" s="52">
        <v>100</v>
      </c>
      <c r="F95" s="52">
        <v>100</v>
      </c>
      <c r="G95" s="52">
        <v>0</v>
      </c>
      <c r="H95" s="53">
        <f t="shared" ref="H95" si="109">(F95-E95)*C95</f>
        <v>0</v>
      </c>
      <c r="I95" s="54">
        <v>0</v>
      </c>
      <c r="J95" s="110">
        <f t="shared" ref="J95" si="110">(I95+H95)</f>
        <v>0</v>
      </c>
    </row>
    <row r="96" spans="1:10">
      <c r="A96" s="49">
        <v>43790</v>
      </c>
      <c r="B96" s="50" t="s">
        <v>274</v>
      </c>
      <c r="C96" s="51">
        <v>2000</v>
      </c>
      <c r="D96" s="51" t="s">
        <v>14</v>
      </c>
      <c r="E96" s="52">
        <v>1471</v>
      </c>
      <c r="F96" s="52">
        <v>1471</v>
      </c>
      <c r="G96" s="52">
        <v>0</v>
      </c>
      <c r="H96" s="53">
        <f t="shared" ref="H96" si="111">(F96-E96)*C96</f>
        <v>0</v>
      </c>
      <c r="I96" s="54">
        <v>0</v>
      </c>
      <c r="J96" s="110">
        <f t="shared" ref="J96" si="112">(I96+H96)</f>
        <v>0</v>
      </c>
    </row>
    <row r="97" spans="1:10">
      <c r="A97" s="49">
        <v>43790</v>
      </c>
      <c r="B97" s="50" t="s">
        <v>287</v>
      </c>
      <c r="C97" s="51">
        <v>5200</v>
      </c>
      <c r="D97" s="51" t="s">
        <v>14</v>
      </c>
      <c r="E97" s="52">
        <v>429</v>
      </c>
      <c r="F97" s="52">
        <v>425.5</v>
      </c>
      <c r="G97" s="52">
        <v>0</v>
      </c>
      <c r="H97" s="53">
        <f t="shared" ref="H97" si="113">(F97-E97)*C97</f>
        <v>-18200</v>
      </c>
      <c r="I97" s="54">
        <v>0</v>
      </c>
      <c r="J97" s="110">
        <f t="shared" ref="J97" si="114">(I97+H97)</f>
        <v>-18200</v>
      </c>
    </row>
    <row r="98" spans="1:10">
      <c r="A98" s="49">
        <v>43789</v>
      </c>
      <c r="B98" s="50" t="s">
        <v>207</v>
      </c>
      <c r="C98" s="51">
        <v>12000</v>
      </c>
      <c r="D98" s="51" t="s">
        <v>14</v>
      </c>
      <c r="E98" s="52">
        <v>170</v>
      </c>
      <c r="F98" s="52">
        <v>171</v>
      </c>
      <c r="G98" s="52">
        <v>0</v>
      </c>
      <c r="H98" s="53">
        <f t="shared" ref="H98" si="115">(F98-E98)*C98</f>
        <v>12000</v>
      </c>
      <c r="I98" s="54">
        <v>0</v>
      </c>
      <c r="J98" s="110">
        <f t="shared" ref="J98" si="116">(I98+H98)</f>
        <v>12000</v>
      </c>
    </row>
    <row r="99" spans="1:10">
      <c r="A99" s="49">
        <v>43789</v>
      </c>
      <c r="B99" s="50" t="s">
        <v>286</v>
      </c>
      <c r="C99" s="51">
        <v>24000</v>
      </c>
      <c r="D99" s="51" t="s">
        <v>14</v>
      </c>
      <c r="E99" s="52">
        <v>119.5</v>
      </c>
      <c r="F99" s="52">
        <v>118.5</v>
      </c>
      <c r="G99" s="52">
        <v>0</v>
      </c>
      <c r="H99" s="53">
        <f t="shared" ref="H99" si="117">(F99-E99)*C99</f>
        <v>-24000</v>
      </c>
      <c r="I99" s="54">
        <v>0</v>
      </c>
      <c r="J99" s="110">
        <f t="shared" ref="J99" si="118">(I99+H99)</f>
        <v>-24000</v>
      </c>
    </row>
    <row r="100" spans="1:10">
      <c r="A100" s="49">
        <v>43788</v>
      </c>
      <c r="B100" s="50" t="s">
        <v>285</v>
      </c>
      <c r="C100" s="51">
        <v>18000</v>
      </c>
      <c r="D100" s="51" t="s">
        <v>14</v>
      </c>
      <c r="E100" s="52">
        <v>99.3</v>
      </c>
      <c r="F100" s="52">
        <v>100.3</v>
      </c>
      <c r="G100" s="52">
        <v>101.3</v>
      </c>
      <c r="H100" s="53">
        <f t="shared" ref="H100" si="119">(F100-E100)*C100</f>
        <v>18000</v>
      </c>
      <c r="I100" s="54">
        <f>(IF(D100="SHORT",IF(H100="",0,F100-G100),IF(H100="",0,G100-F100)))*C100</f>
        <v>18000</v>
      </c>
      <c r="J100" s="110">
        <f t="shared" ref="J100" si="120">(I100+H100)</f>
        <v>36000</v>
      </c>
    </row>
    <row r="101" spans="1:10">
      <c r="A101" s="49">
        <v>43787</v>
      </c>
      <c r="B101" s="50" t="s">
        <v>284</v>
      </c>
      <c r="C101" s="51">
        <v>12800</v>
      </c>
      <c r="D101" s="51" t="s">
        <v>14</v>
      </c>
      <c r="E101" s="52">
        <v>146.5</v>
      </c>
      <c r="F101" s="52">
        <v>145</v>
      </c>
      <c r="G101" s="52">
        <v>0</v>
      </c>
      <c r="H101" s="53">
        <f t="shared" ref="H101" si="121">(F101-E101)*C101</f>
        <v>-19200</v>
      </c>
      <c r="I101" s="54">
        <v>0</v>
      </c>
      <c r="J101" s="110">
        <f t="shared" ref="J101" si="122">(I101+H101)</f>
        <v>-19200</v>
      </c>
    </row>
    <row r="102" spans="1:10">
      <c r="A102" s="49">
        <v>43784</v>
      </c>
      <c r="B102" s="50" t="s">
        <v>265</v>
      </c>
      <c r="C102" s="51">
        <v>1000</v>
      </c>
      <c r="D102" s="51" t="s">
        <v>14</v>
      </c>
      <c r="E102" s="52">
        <v>4256</v>
      </c>
      <c r="F102" s="52">
        <v>4235</v>
      </c>
      <c r="G102" s="52">
        <v>0</v>
      </c>
      <c r="H102" s="53">
        <f t="shared" ref="H102" si="123">(F102-E102)*C102</f>
        <v>-21000</v>
      </c>
      <c r="I102" s="54">
        <v>0</v>
      </c>
      <c r="J102" s="110">
        <f t="shared" ref="J102" si="124">(I102+H102)</f>
        <v>-21000</v>
      </c>
    </row>
    <row r="103" spans="1:10">
      <c r="A103" s="49">
        <v>43783</v>
      </c>
      <c r="B103" s="50" t="s">
        <v>180</v>
      </c>
      <c r="C103" s="51">
        <v>16000</v>
      </c>
      <c r="D103" s="51" t="s">
        <v>14</v>
      </c>
      <c r="E103" s="52">
        <v>201.8</v>
      </c>
      <c r="F103" s="52">
        <v>202.75</v>
      </c>
      <c r="G103" s="52">
        <v>0</v>
      </c>
      <c r="H103" s="53">
        <f t="shared" ref="H103" si="125">(F103-E103)*C103</f>
        <v>15199.999999999818</v>
      </c>
      <c r="I103" s="54">
        <v>0</v>
      </c>
      <c r="J103" s="110">
        <f t="shared" ref="J103" si="126">(I103+H103)</f>
        <v>15199.999999999818</v>
      </c>
    </row>
    <row r="104" spans="1:10">
      <c r="A104" s="49">
        <v>43782</v>
      </c>
      <c r="B104" s="50" t="s">
        <v>279</v>
      </c>
      <c r="C104" s="51">
        <v>4000</v>
      </c>
      <c r="D104" s="51" t="s">
        <v>14</v>
      </c>
      <c r="E104" s="52">
        <v>408</v>
      </c>
      <c r="F104" s="52">
        <v>402</v>
      </c>
      <c r="G104" s="52">
        <v>0</v>
      </c>
      <c r="H104" s="53">
        <f t="shared" ref="H104" si="127">(F104-E104)*C104</f>
        <v>-24000</v>
      </c>
      <c r="I104" s="54">
        <v>0</v>
      </c>
      <c r="J104" s="110">
        <f t="shared" ref="J104" si="128">(I104+H104)</f>
        <v>-24000</v>
      </c>
    </row>
    <row r="105" spans="1:10">
      <c r="A105" s="49">
        <v>43777</v>
      </c>
      <c r="B105" s="50" t="s">
        <v>283</v>
      </c>
      <c r="C105" s="51">
        <v>12000</v>
      </c>
      <c r="D105" s="51" t="s">
        <v>14</v>
      </c>
      <c r="E105" s="52">
        <v>299</v>
      </c>
      <c r="F105" s="52">
        <v>297.39999999999998</v>
      </c>
      <c r="G105" s="52">
        <v>0</v>
      </c>
      <c r="H105" s="53">
        <f>(F105-E105)*C105</f>
        <v>-19200.000000000273</v>
      </c>
      <c r="I105" s="54">
        <v>0</v>
      </c>
      <c r="J105" s="110">
        <f t="shared" ref="J105" si="129">(I105+H105)</f>
        <v>-19200.000000000273</v>
      </c>
    </row>
    <row r="106" spans="1:10">
      <c r="A106" s="49">
        <v>43776</v>
      </c>
      <c r="B106" s="50" t="s">
        <v>282</v>
      </c>
      <c r="C106" s="51">
        <v>2000</v>
      </c>
      <c r="D106" s="51" t="s">
        <v>14</v>
      </c>
      <c r="E106" s="52">
        <v>1586</v>
      </c>
      <c r="F106" s="52">
        <v>1586</v>
      </c>
      <c r="G106" s="52">
        <v>0</v>
      </c>
      <c r="H106" s="53">
        <f t="shared" ref="H106" si="130">(F106-E106)*C106</f>
        <v>0</v>
      </c>
      <c r="I106" s="54">
        <v>0</v>
      </c>
      <c r="J106" s="53">
        <f t="shared" ref="J106" si="131">(I106+H106)</f>
        <v>0</v>
      </c>
    </row>
    <row r="107" spans="1:10">
      <c r="A107" s="49">
        <v>43775</v>
      </c>
      <c r="B107" s="50" t="s">
        <v>281</v>
      </c>
      <c r="C107" s="51">
        <v>1000</v>
      </c>
      <c r="D107" s="51" t="s">
        <v>14</v>
      </c>
      <c r="E107" s="52">
        <v>3260</v>
      </c>
      <c r="F107" s="52">
        <v>3280</v>
      </c>
      <c r="G107" s="52">
        <v>0</v>
      </c>
      <c r="H107" s="53">
        <f t="shared" ref="H107" si="132">(F107-E107)*C107</f>
        <v>20000</v>
      </c>
      <c r="I107" s="54">
        <v>0</v>
      </c>
      <c r="J107" s="53">
        <f t="shared" ref="J107" si="133">(I107+H107)</f>
        <v>20000</v>
      </c>
    </row>
    <row r="108" spans="1:10">
      <c r="A108" s="49">
        <v>43774</v>
      </c>
      <c r="B108" s="50" t="s">
        <v>205</v>
      </c>
      <c r="C108" s="51">
        <v>3600</v>
      </c>
      <c r="D108" s="51" t="s">
        <v>14</v>
      </c>
      <c r="E108" s="52">
        <v>604</v>
      </c>
      <c r="F108" s="52">
        <v>609</v>
      </c>
      <c r="G108" s="52">
        <v>614</v>
      </c>
      <c r="H108" s="53">
        <f t="shared" ref="H108" si="134">(F108-E108)*C108</f>
        <v>18000</v>
      </c>
      <c r="I108" s="54">
        <f>(IF(D108="SHORT",IF(H108="",0,F108-G108),IF(H108="",0,G108-F108)))*C108</f>
        <v>18000</v>
      </c>
      <c r="J108" s="53">
        <f t="shared" ref="J108" si="135">(I108+H108)</f>
        <v>36000</v>
      </c>
    </row>
    <row r="109" spans="1:10">
      <c r="A109" s="49">
        <v>43774</v>
      </c>
      <c r="B109" s="50" t="s">
        <v>245</v>
      </c>
      <c r="C109" s="51">
        <v>12000</v>
      </c>
      <c r="D109" s="51" t="s">
        <v>14</v>
      </c>
      <c r="E109" s="52">
        <v>160.5</v>
      </c>
      <c r="F109" s="52">
        <v>160.5</v>
      </c>
      <c r="G109" s="52">
        <v>0</v>
      </c>
      <c r="H109" s="53">
        <f t="shared" ref="H109" si="136">(F109-E109)*C109</f>
        <v>0</v>
      </c>
      <c r="I109" s="54">
        <v>0</v>
      </c>
      <c r="J109" s="53">
        <f t="shared" ref="J109" si="137">(I109+H109)</f>
        <v>0</v>
      </c>
    </row>
    <row r="110" spans="1:10">
      <c r="A110" s="49">
        <v>43773</v>
      </c>
      <c r="B110" s="50" t="s">
        <v>259</v>
      </c>
      <c r="C110" s="51">
        <v>4000</v>
      </c>
      <c r="D110" s="51" t="s">
        <v>14</v>
      </c>
      <c r="E110" s="52">
        <v>698</v>
      </c>
      <c r="F110" s="52">
        <v>693</v>
      </c>
      <c r="G110" s="52">
        <v>0</v>
      </c>
      <c r="H110" s="53">
        <f t="shared" ref="H110" si="138">(F110-E110)*C110</f>
        <v>-20000</v>
      </c>
      <c r="I110" s="54">
        <v>0</v>
      </c>
      <c r="J110" s="53">
        <f t="shared" ref="J110" si="139">(I110+H110)</f>
        <v>-20000</v>
      </c>
    </row>
    <row r="111" spans="1:10">
      <c r="A111" s="49">
        <v>43773</v>
      </c>
      <c r="B111" s="50" t="s">
        <v>198</v>
      </c>
      <c r="C111" s="51">
        <v>24000</v>
      </c>
      <c r="D111" s="51" t="s">
        <v>14</v>
      </c>
      <c r="E111" s="52">
        <v>173</v>
      </c>
      <c r="F111" s="52">
        <v>172</v>
      </c>
      <c r="G111" s="52">
        <v>0</v>
      </c>
      <c r="H111" s="53">
        <f t="shared" ref="H111" si="140">(F111-E111)*C111</f>
        <v>-24000</v>
      </c>
      <c r="I111" s="54">
        <v>0</v>
      </c>
      <c r="J111" s="53">
        <f t="shared" ref="J111" si="141">(I111+H111)</f>
        <v>-24000</v>
      </c>
    </row>
    <row r="112" spans="1:10">
      <c r="A112" s="49">
        <v>43770</v>
      </c>
      <c r="B112" s="50" t="s">
        <v>279</v>
      </c>
      <c r="C112" s="51">
        <v>4244</v>
      </c>
      <c r="D112" s="51" t="s">
        <v>14</v>
      </c>
      <c r="E112" s="52">
        <v>390</v>
      </c>
      <c r="F112" s="52">
        <v>394</v>
      </c>
      <c r="G112" s="52">
        <v>398</v>
      </c>
      <c r="H112" s="53">
        <f t="shared" ref="H112" si="142">(F112-E112)*C112</f>
        <v>16976</v>
      </c>
      <c r="I112" s="54">
        <f>(IF(D112="SHORT",IF(H112="",0,F112-G112),IF(H112="",0,G112-F112)))*C112</f>
        <v>16976</v>
      </c>
      <c r="J112" s="53">
        <f t="shared" ref="J112" si="143">(I112+H112)</f>
        <v>33952</v>
      </c>
    </row>
    <row r="113" spans="1:10">
      <c r="A113" s="49">
        <v>43770</v>
      </c>
      <c r="B113" s="50" t="s">
        <v>195</v>
      </c>
      <c r="C113" s="51">
        <v>4244</v>
      </c>
      <c r="D113" s="51" t="s">
        <v>14</v>
      </c>
      <c r="E113" s="52">
        <v>535</v>
      </c>
      <c r="F113" s="52">
        <v>539</v>
      </c>
      <c r="G113" s="52">
        <v>543</v>
      </c>
      <c r="H113" s="53">
        <f t="shared" ref="H113" si="144">(F113-E113)*C113</f>
        <v>16976</v>
      </c>
      <c r="I113" s="54">
        <f>(IF(D113="SHORT",IF(H113="",0,F113-G113),IF(H113="",0,G113-F113)))*C113</f>
        <v>16976</v>
      </c>
      <c r="J113" s="53">
        <f t="shared" ref="J113" si="145">(I113+H113)</f>
        <v>33952</v>
      </c>
    </row>
    <row r="114" spans="1:10">
      <c r="A114" s="99"/>
      <c r="B114" s="99"/>
      <c r="C114" s="99"/>
      <c r="D114" s="99"/>
      <c r="E114" s="99"/>
      <c r="F114" s="99"/>
      <c r="G114" s="57"/>
      <c r="H114" s="58"/>
      <c r="I114" s="57" t="s">
        <v>93</v>
      </c>
      <c r="J114" s="58">
        <f>SUM(J89:J113)</f>
        <v>185063.99999999948</v>
      </c>
    </row>
    <row r="115" spans="1:10">
      <c r="A115" s="94">
        <v>43739</v>
      </c>
      <c r="B115" s="100"/>
      <c r="C115" s="100"/>
      <c r="D115" s="100"/>
      <c r="E115" s="100"/>
      <c r="F115" s="100"/>
      <c r="G115" s="100"/>
      <c r="H115" s="100"/>
      <c r="I115" s="100"/>
      <c r="J115" s="100"/>
    </row>
    <row r="116" spans="1:10">
      <c r="A116" s="57" t="s">
        <v>209</v>
      </c>
      <c r="B116" s="89" t="s">
        <v>210</v>
      </c>
      <c r="C116" s="70" t="s">
        <v>211</v>
      </c>
      <c r="D116" s="90" t="s">
        <v>212</v>
      </c>
      <c r="E116" s="90" t="s">
        <v>213</v>
      </c>
      <c r="F116" s="70" t="s">
        <v>199</v>
      </c>
      <c r="G116" s="100"/>
      <c r="H116" s="100"/>
      <c r="I116" s="100"/>
      <c r="J116" s="100"/>
    </row>
    <row r="117" spans="1:10">
      <c r="A117" s="101" t="s">
        <v>280</v>
      </c>
      <c r="B117" s="102">
        <v>4</v>
      </c>
      <c r="C117" s="64">
        <f>SUM(A117-B117)</f>
        <v>25</v>
      </c>
      <c r="D117" s="69">
        <v>8</v>
      </c>
      <c r="E117" s="64">
        <f>SUM(C117-D117)</f>
        <v>17</v>
      </c>
      <c r="F117" s="64">
        <f>E117*100/C117</f>
        <v>68</v>
      </c>
      <c r="G117" s="100"/>
      <c r="H117" s="100"/>
      <c r="I117" s="100"/>
      <c r="J117" s="100"/>
    </row>
    <row r="118" spans="1:10">
      <c r="A118" s="105"/>
      <c r="B118" s="106"/>
      <c r="C118" s="106"/>
      <c r="D118" s="107"/>
      <c r="E118" s="107"/>
      <c r="F118" s="108">
        <v>43739</v>
      </c>
      <c r="G118" s="106"/>
      <c r="H118" s="106"/>
      <c r="I118" s="109"/>
      <c r="J118" s="109"/>
    </row>
    <row r="119" spans="1:10">
      <c r="A119" s="49"/>
      <c r="B119" s="50"/>
      <c r="C119" s="51"/>
      <c r="D119" s="51"/>
      <c r="E119" s="52"/>
      <c r="F119" s="52"/>
      <c r="G119" s="52"/>
      <c r="H119" s="53"/>
      <c r="I119" s="54"/>
      <c r="J119" s="53"/>
    </row>
    <row r="120" spans="1:10">
      <c r="A120" s="49">
        <v>43769</v>
      </c>
      <c r="B120" s="50" t="s">
        <v>278</v>
      </c>
      <c r="C120" s="51">
        <v>500</v>
      </c>
      <c r="D120" s="51" t="s">
        <v>14</v>
      </c>
      <c r="E120" s="52">
        <v>8200</v>
      </c>
      <c r="F120" s="52">
        <v>8235</v>
      </c>
      <c r="G120" s="52">
        <v>0</v>
      </c>
      <c r="H120" s="53">
        <f t="shared" ref="H120" si="146">(F120-E120)*C120</f>
        <v>17500</v>
      </c>
      <c r="I120" s="54">
        <v>0</v>
      </c>
      <c r="J120" s="53">
        <f t="shared" ref="J120" si="147">(I120+H120)</f>
        <v>17500</v>
      </c>
    </row>
    <row r="121" spans="1:10">
      <c r="A121" s="49">
        <v>43769</v>
      </c>
      <c r="B121" s="50" t="s">
        <v>207</v>
      </c>
      <c r="C121" s="51">
        <v>12000</v>
      </c>
      <c r="D121" s="51" t="s">
        <v>14</v>
      </c>
      <c r="E121" s="52">
        <v>192.75</v>
      </c>
      <c r="F121" s="52">
        <v>193.5</v>
      </c>
      <c r="G121" s="52">
        <v>0</v>
      </c>
      <c r="H121" s="53">
        <f t="shared" ref="H121" si="148">(F121-E121)*C121</f>
        <v>9000</v>
      </c>
      <c r="I121" s="54">
        <v>0</v>
      </c>
      <c r="J121" s="53">
        <f t="shared" ref="J121" si="149">(I121+H121)</f>
        <v>9000</v>
      </c>
    </row>
    <row r="122" spans="1:10">
      <c r="A122" s="49">
        <v>43768</v>
      </c>
      <c r="B122" s="50" t="s">
        <v>277</v>
      </c>
      <c r="C122" s="51">
        <v>1200</v>
      </c>
      <c r="D122" s="51" t="s">
        <v>14</v>
      </c>
      <c r="E122" s="52">
        <v>1753</v>
      </c>
      <c r="F122" s="52">
        <v>1735</v>
      </c>
      <c r="G122" s="52">
        <v>0</v>
      </c>
      <c r="H122" s="53">
        <f t="shared" ref="H122" si="150">(F122-E122)*C122</f>
        <v>-21600</v>
      </c>
      <c r="I122" s="54">
        <v>0</v>
      </c>
      <c r="J122" s="53">
        <f t="shared" ref="J122" si="151">(I122+H122)</f>
        <v>-21600</v>
      </c>
    </row>
    <row r="123" spans="1:10">
      <c r="A123" s="49">
        <v>43768</v>
      </c>
      <c r="B123" s="50" t="s">
        <v>276</v>
      </c>
      <c r="C123" s="51">
        <v>7200</v>
      </c>
      <c r="D123" s="51" t="s">
        <v>14</v>
      </c>
      <c r="E123" s="52">
        <v>248</v>
      </c>
      <c r="F123" s="52">
        <v>249.4</v>
      </c>
      <c r="G123" s="52">
        <v>0</v>
      </c>
      <c r="H123" s="53">
        <f t="shared" ref="H123" si="152">(F123-E123)*C123</f>
        <v>10080.00000000004</v>
      </c>
      <c r="I123" s="54">
        <v>0</v>
      </c>
      <c r="J123" s="53">
        <f t="shared" ref="J123" si="153">(I123+H123)</f>
        <v>10080.00000000004</v>
      </c>
    </row>
    <row r="124" spans="1:10">
      <c r="A124" s="49">
        <v>43767</v>
      </c>
      <c r="B124" s="50" t="s">
        <v>231</v>
      </c>
      <c r="C124" s="51">
        <v>2400</v>
      </c>
      <c r="D124" s="51" t="s">
        <v>14</v>
      </c>
      <c r="E124" s="52">
        <v>1132</v>
      </c>
      <c r="F124" s="52">
        <v>1140</v>
      </c>
      <c r="G124" s="52">
        <v>0</v>
      </c>
      <c r="H124" s="53">
        <f t="shared" ref="H124" si="154">(F124-E124)*C124</f>
        <v>19200</v>
      </c>
      <c r="I124" s="54">
        <v>0</v>
      </c>
      <c r="J124" s="53">
        <f t="shared" ref="J124" si="155">(I124+H124)</f>
        <v>19200</v>
      </c>
    </row>
    <row r="125" spans="1:10">
      <c r="A125" s="49">
        <v>43763</v>
      </c>
      <c r="B125" s="50" t="s">
        <v>275</v>
      </c>
      <c r="C125" s="51">
        <v>5500</v>
      </c>
      <c r="D125" s="51" t="s">
        <v>14</v>
      </c>
      <c r="E125" s="52">
        <v>460</v>
      </c>
      <c r="F125" s="52">
        <v>463</v>
      </c>
      <c r="G125" s="52">
        <v>466</v>
      </c>
      <c r="H125" s="53">
        <f t="shared" ref="H125" si="156">(F125-E125)*C125</f>
        <v>16500</v>
      </c>
      <c r="I125" s="54">
        <f>(IF(D125="SHORT",IF(H125="",0,F125-G125),IF(H125="",0,G125-F125)))*C125</f>
        <v>16500</v>
      </c>
      <c r="J125" s="53">
        <f t="shared" ref="J125" si="157">(I125+H125)</f>
        <v>33000</v>
      </c>
    </row>
    <row r="126" spans="1:10">
      <c r="A126" s="49">
        <v>43762</v>
      </c>
      <c r="B126" s="50" t="s">
        <v>274</v>
      </c>
      <c r="C126" s="51">
        <v>2000</v>
      </c>
      <c r="D126" s="51" t="s">
        <v>14</v>
      </c>
      <c r="E126" s="52">
        <v>1535</v>
      </c>
      <c r="F126" s="52">
        <v>1535</v>
      </c>
      <c r="G126" s="52">
        <v>0</v>
      </c>
      <c r="H126" s="53">
        <f t="shared" ref="H126" si="158">(F126-E126)*C126</f>
        <v>0</v>
      </c>
      <c r="I126" s="54">
        <v>0</v>
      </c>
      <c r="J126" s="53">
        <f t="shared" ref="J126" si="159">(I126+H126)</f>
        <v>0</v>
      </c>
    </row>
    <row r="127" spans="1:10">
      <c r="A127" s="49">
        <v>43761</v>
      </c>
      <c r="B127" s="50" t="s">
        <v>193</v>
      </c>
      <c r="C127" s="51">
        <v>18000</v>
      </c>
      <c r="D127" s="51" t="s">
        <v>14</v>
      </c>
      <c r="E127" s="52">
        <v>93</v>
      </c>
      <c r="F127" s="52">
        <v>92</v>
      </c>
      <c r="G127" s="52">
        <v>0</v>
      </c>
      <c r="H127" s="53">
        <f t="shared" ref="H127" si="160">(F127-E127)*C127</f>
        <v>-18000</v>
      </c>
      <c r="I127" s="54">
        <v>0</v>
      </c>
      <c r="J127" s="53">
        <f t="shared" ref="J127" si="161">(I127+H127)</f>
        <v>-18000</v>
      </c>
    </row>
    <row r="128" spans="1:10">
      <c r="A128" s="49">
        <v>43761</v>
      </c>
      <c r="B128" s="50" t="s">
        <v>262</v>
      </c>
      <c r="C128" s="51">
        <v>4400</v>
      </c>
      <c r="D128" s="51" t="s">
        <v>14</v>
      </c>
      <c r="E128" s="52">
        <v>660</v>
      </c>
      <c r="F128" s="52">
        <v>658</v>
      </c>
      <c r="G128" s="52">
        <v>0</v>
      </c>
      <c r="H128" s="53">
        <f t="shared" ref="H128" si="162">(F128-E128)*C128</f>
        <v>-8800</v>
      </c>
      <c r="I128" s="54">
        <v>0</v>
      </c>
      <c r="J128" s="53">
        <f t="shared" ref="J128" si="163">(I128+H128)</f>
        <v>-8800</v>
      </c>
    </row>
    <row r="129" spans="1:10">
      <c r="A129" s="49">
        <v>43756</v>
      </c>
      <c r="B129" s="50" t="s">
        <v>269</v>
      </c>
      <c r="C129" s="51">
        <v>2000</v>
      </c>
      <c r="D129" s="51" t="s">
        <v>14</v>
      </c>
      <c r="E129" s="52">
        <v>1414</v>
      </c>
      <c r="F129" s="52">
        <v>1424</v>
      </c>
      <c r="G129" s="52">
        <v>0</v>
      </c>
      <c r="H129" s="53">
        <f t="shared" ref="H129" si="164">(F129-E129)*C129</f>
        <v>20000</v>
      </c>
      <c r="I129" s="54">
        <v>0</v>
      </c>
      <c r="J129" s="53">
        <f t="shared" ref="J129" si="165">(I129+H129)</f>
        <v>20000</v>
      </c>
    </row>
    <row r="130" spans="1:10">
      <c r="A130" s="49">
        <v>43755</v>
      </c>
      <c r="B130" s="50" t="s">
        <v>262</v>
      </c>
      <c r="C130" s="51">
        <v>4400</v>
      </c>
      <c r="D130" s="51" t="s">
        <v>14</v>
      </c>
      <c r="E130" s="52">
        <v>640</v>
      </c>
      <c r="F130" s="52">
        <v>644</v>
      </c>
      <c r="G130" s="52">
        <v>648</v>
      </c>
      <c r="H130" s="53">
        <f t="shared" ref="H130" si="166">(F130-E130)*C130</f>
        <v>17600</v>
      </c>
      <c r="I130" s="54">
        <f>(IF(D130="SHORT",IF(H130="",0,F130-G130),IF(H130="",0,G130-F130)))*C130</f>
        <v>17600</v>
      </c>
      <c r="J130" s="53">
        <f t="shared" ref="J130" si="167">(I130+H130)</f>
        <v>35200</v>
      </c>
    </row>
    <row r="131" spans="1:10">
      <c r="A131" s="49">
        <v>43755</v>
      </c>
      <c r="B131" s="50" t="s">
        <v>223</v>
      </c>
      <c r="C131" s="51">
        <v>24000</v>
      </c>
      <c r="D131" s="51" t="s">
        <v>14</v>
      </c>
      <c r="E131" s="52">
        <v>72.849999999999994</v>
      </c>
      <c r="F131" s="52">
        <v>72.849999999999994</v>
      </c>
      <c r="G131" s="52">
        <v>0</v>
      </c>
      <c r="H131" s="53">
        <f t="shared" ref="H131" si="168">(F131-E131)*C131</f>
        <v>0</v>
      </c>
      <c r="I131" s="54">
        <v>0</v>
      </c>
      <c r="J131" s="53">
        <f t="shared" ref="J131" si="169">(I131+H131)</f>
        <v>0</v>
      </c>
    </row>
    <row r="132" spans="1:10">
      <c r="A132" s="49">
        <v>43754</v>
      </c>
      <c r="B132" s="50" t="s">
        <v>264</v>
      </c>
      <c r="C132" s="51">
        <v>2800</v>
      </c>
      <c r="D132" s="51" t="s">
        <v>14</v>
      </c>
      <c r="E132" s="52">
        <v>1096</v>
      </c>
      <c r="F132" s="52">
        <v>1102</v>
      </c>
      <c r="G132" s="52">
        <v>1107.9000000000001</v>
      </c>
      <c r="H132" s="53">
        <f t="shared" ref="H132" si="170">(F132-E132)*C132</f>
        <v>16800</v>
      </c>
      <c r="I132" s="54">
        <f>(IF(D132="SHORT",IF(H132="",0,F132-G132),IF(H132="",0,G132-F132)))*C132</f>
        <v>16520.000000000255</v>
      </c>
      <c r="J132" s="53">
        <f t="shared" ref="J132" si="171">(I132+H132)</f>
        <v>33320.000000000255</v>
      </c>
    </row>
    <row r="133" spans="1:10">
      <c r="A133" s="49">
        <v>43754</v>
      </c>
      <c r="B133" s="50" t="s">
        <v>273</v>
      </c>
      <c r="C133" s="51">
        <v>4800</v>
      </c>
      <c r="D133" s="51" t="s">
        <v>14</v>
      </c>
      <c r="E133" s="52">
        <v>440</v>
      </c>
      <c r="F133" s="52">
        <v>436</v>
      </c>
      <c r="G133" s="52">
        <v>0</v>
      </c>
      <c r="H133" s="53">
        <f t="shared" ref="H133" si="172">(F133-E133)*C133</f>
        <v>-19200</v>
      </c>
      <c r="I133" s="54">
        <v>0</v>
      </c>
      <c r="J133" s="53">
        <f t="shared" ref="J133" si="173">(I133+H133)</f>
        <v>-19200</v>
      </c>
    </row>
    <row r="134" spans="1:10">
      <c r="A134" s="49">
        <v>43753</v>
      </c>
      <c r="B134" s="50" t="s">
        <v>240</v>
      </c>
      <c r="C134" s="51">
        <v>1600</v>
      </c>
      <c r="D134" s="51" t="s">
        <v>14</v>
      </c>
      <c r="E134" s="52">
        <v>1270</v>
      </c>
      <c r="F134" s="52">
        <v>1279.5</v>
      </c>
      <c r="G134" s="52">
        <v>0</v>
      </c>
      <c r="H134" s="53">
        <f t="shared" ref="H134" si="174">(F134-E134)*C134</f>
        <v>15200</v>
      </c>
      <c r="I134" s="54">
        <v>0</v>
      </c>
      <c r="J134" s="53">
        <f t="shared" ref="J134" si="175">(I134+H134)</f>
        <v>15200</v>
      </c>
    </row>
    <row r="135" spans="1:10">
      <c r="A135" s="49">
        <v>43753</v>
      </c>
      <c r="B135" s="50" t="s">
        <v>118</v>
      </c>
      <c r="C135" s="51">
        <v>4000</v>
      </c>
      <c r="D135" s="51" t="s">
        <v>14</v>
      </c>
      <c r="E135" s="52">
        <v>489</v>
      </c>
      <c r="F135" s="52">
        <v>485</v>
      </c>
      <c r="G135" s="52">
        <v>0</v>
      </c>
      <c r="H135" s="53">
        <f t="shared" ref="H135" si="176">(F135-E135)*C135</f>
        <v>-16000</v>
      </c>
      <c r="I135" s="54">
        <v>0</v>
      </c>
      <c r="J135" s="53">
        <f t="shared" ref="J135" si="177">(I135+H135)</f>
        <v>-16000</v>
      </c>
    </row>
    <row r="136" spans="1:10">
      <c r="A136" s="49">
        <v>43753</v>
      </c>
      <c r="B136" s="50" t="s">
        <v>180</v>
      </c>
      <c r="C136" s="51">
        <v>32000</v>
      </c>
      <c r="D136" s="51" t="s">
        <v>14</v>
      </c>
      <c r="E136" s="52">
        <v>155.80000000000001</v>
      </c>
      <c r="F136" s="52">
        <v>155.80000000000001</v>
      </c>
      <c r="G136" s="52">
        <v>0</v>
      </c>
      <c r="H136" s="53">
        <f t="shared" ref="H136" si="178">(F136-E136)*C136</f>
        <v>0</v>
      </c>
      <c r="I136" s="54">
        <v>0</v>
      </c>
      <c r="J136" s="53">
        <f t="shared" ref="J136" si="179">(I136+H136)</f>
        <v>0</v>
      </c>
    </row>
    <row r="137" spans="1:10">
      <c r="A137" s="49">
        <v>43753</v>
      </c>
      <c r="B137" s="50" t="s">
        <v>267</v>
      </c>
      <c r="C137" s="51">
        <v>2800</v>
      </c>
      <c r="D137" s="51" t="s">
        <v>14</v>
      </c>
      <c r="E137" s="52">
        <v>1551</v>
      </c>
      <c r="F137" s="52">
        <v>1551</v>
      </c>
      <c r="G137" s="52">
        <v>0</v>
      </c>
      <c r="H137" s="53">
        <f t="shared" ref="H137" si="180">(F137-E137)*C137</f>
        <v>0</v>
      </c>
      <c r="I137" s="54">
        <v>0</v>
      </c>
      <c r="J137" s="53">
        <f t="shared" ref="J137" si="181">(I137+H137)</f>
        <v>0</v>
      </c>
    </row>
    <row r="138" spans="1:10">
      <c r="A138" s="49">
        <v>43752</v>
      </c>
      <c r="B138" s="50" t="s">
        <v>214</v>
      </c>
      <c r="C138" s="51">
        <v>14000</v>
      </c>
      <c r="D138" s="51" t="s">
        <v>14</v>
      </c>
      <c r="E138" s="52">
        <v>190</v>
      </c>
      <c r="F138" s="52">
        <v>191.25</v>
      </c>
      <c r="G138" s="52">
        <v>0</v>
      </c>
      <c r="H138" s="53">
        <f t="shared" ref="H138" si="182">(F138-E138)*C138</f>
        <v>17500</v>
      </c>
      <c r="I138" s="54">
        <v>0</v>
      </c>
      <c r="J138" s="53">
        <f t="shared" ref="J138" si="183">(I138+H138)</f>
        <v>17500</v>
      </c>
    </row>
    <row r="139" spans="1:10">
      <c r="A139" s="49">
        <v>43752</v>
      </c>
      <c r="B139" s="50" t="s">
        <v>208</v>
      </c>
      <c r="C139" s="51">
        <v>8000</v>
      </c>
      <c r="D139" s="51" t="s">
        <v>14</v>
      </c>
      <c r="E139" s="52">
        <v>182</v>
      </c>
      <c r="F139" s="52">
        <v>183.5</v>
      </c>
      <c r="G139" s="52">
        <v>0</v>
      </c>
      <c r="H139" s="53">
        <f t="shared" ref="H139" si="184">(F139-E139)*C139</f>
        <v>12000</v>
      </c>
      <c r="I139" s="54">
        <v>0</v>
      </c>
      <c r="J139" s="53">
        <f t="shared" ref="J139" si="185">(I139+H139)</f>
        <v>12000</v>
      </c>
    </row>
    <row r="140" spans="1:10">
      <c r="A140" s="49">
        <v>43749</v>
      </c>
      <c r="B140" s="50" t="s">
        <v>198</v>
      </c>
      <c r="C140" s="51">
        <v>24000</v>
      </c>
      <c r="D140" s="51" t="s">
        <v>14</v>
      </c>
      <c r="E140" s="52">
        <v>141</v>
      </c>
      <c r="F140" s="52">
        <v>141.75</v>
      </c>
      <c r="G140" s="52">
        <v>0</v>
      </c>
      <c r="H140" s="53">
        <f t="shared" ref="H140" si="186">(F140-E140)*C140</f>
        <v>18000</v>
      </c>
      <c r="I140" s="54">
        <v>0</v>
      </c>
      <c r="J140" s="53">
        <f t="shared" ref="J140" si="187">(I140+H140)</f>
        <v>18000</v>
      </c>
    </row>
    <row r="141" spans="1:10">
      <c r="A141" s="49">
        <v>43748</v>
      </c>
      <c r="B141" s="50" t="s">
        <v>262</v>
      </c>
      <c r="C141" s="51">
        <v>4400</v>
      </c>
      <c r="D141" s="51" t="s">
        <v>14</v>
      </c>
      <c r="E141" s="52">
        <v>612</v>
      </c>
      <c r="F141" s="52">
        <v>616</v>
      </c>
      <c r="G141" s="52">
        <v>0</v>
      </c>
      <c r="H141" s="53">
        <f t="shared" ref="H141" si="188">(F141-E141)*C141</f>
        <v>17600</v>
      </c>
      <c r="I141" s="54">
        <v>0</v>
      </c>
      <c r="J141" s="53">
        <f t="shared" ref="J141" si="189">(I141+H141)</f>
        <v>17600</v>
      </c>
    </row>
    <row r="142" spans="1:10">
      <c r="A142" s="49">
        <v>43747</v>
      </c>
      <c r="B142" s="50" t="s">
        <v>198</v>
      </c>
      <c r="C142" s="51">
        <v>24000</v>
      </c>
      <c r="D142" s="51" t="s">
        <v>14</v>
      </c>
      <c r="E142" s="52">
        <v>136</v>
      </c>
      <c r="F142" s="52">
        <v>136.5</v>
      </c>
      <c r="G142" s="52">
        <v>137.5</v>
      </c>
      <c r="H142" s="53">
        <f t="shared" ref="H142" si="190">(F142-E142)*C142</f>
        <v>12000</v>
      </c>
      <c r="I142" s="54">
        <f>(IF(D142="SHORT",IF(H142="",0,F142-G142),IF(H142="",0,G142-F142)))*C142</f>
        <v>24000</v>
      </c>
      <c r="J142" s="53">
        <f t="shared" ref="J142:J147" si="191">(I142+H142)</f>
        <v>36000</v>
      </c>
    </row>
    <row r="143" spans="1:10">
      <c r="A143" s="49">
        <v>43747</v>
      </c>
      <c r="B143" s="50" t="s">
        <v>271</v>
      </c>
      <c r="C143" s="51">
        <v>2200</v>
      </c>
      <c r="D143" s="51" t="s">
        <v>14</v>
      </c>
      <c r="E143" s="52">
        <v>1565</v>
      </c>
      <c r="F143" s="52">
        <v>1575</v>
      </c>
      <c r="G143" s="52">
        <v>1585</v>
      </c>
      <c r="H143" s="53">
        <f t="shared" ref="H143" si="192">(F143-E143)*C143</f>
        <v>22000</v>
      </c>
      <c r="I143" s="54">
        <f>(IF(D143="SHORT",IF(H143="",0,F143-G143),IF(H143="",0,G143-F143)))*C143</f>
        <v>22000</v>
      </c>
      <c r="J143" s="53">
        <f t="shared" si="191"/>
        <v>44000</v>
      </c>
    </row>
    <row r="144" spans="1:10">
      <c r="A144" s="49">
        <v>43742</v>
      </c>
      <c r="B144" s="50" t="s">
        <v>208</v>
      </c>
      <c r="C144" s="51">
        <v>8000</v>
      </c>
      <c r="D144" s="51" t="s">
        <v>14</v>
      </c>
      <c r="E144" s="52">
        <v>185</v>
      </c>
      <c r="F144" s="52">
        <v>182</v>
      </c>
      <c r="G144" s="52">
        <v>0</v>
      </c>
      <c r="H144" s="53">
        <f t="shared" ref="H144" si="193">(F144-E144)*C144</f>
        <v>-24000</v>
      </c>
      <c r="I144" s="54">
        <v>0</v>
      </c>
      <c r="J144" s="53">
        <f t="shared" si="191"/>
        <v>-24000</v>
      </c>
    </row>
    <row r="145" spans="1:10">
      <c r="A145" s="49">
        <v>43742</v>
      </c>
      <c r="B145" s="50" t="s">
        <v>180</v>
      </c>
      <c r="C145" s="51">
        <v>16000</v>
      </c>
      <c r="D145" s="51" t="s">
        <v>12</v>
      </c>
      <c r="E145" s="52">
        <v>141</v>
      </c>
      <c r="F145" s="52">
        <v>142.1</v>
      </c>
      <c r="G145" s="52">
        <v>0</v>
      </c>
      <c r="H145" s="53">
        <f>(E145-F145)*C145</f>
        <v>-17599.999999999909</v>
      </c>
      <c r="I145" s="54">
        <v>0</v>
      </c>
      <c r="J145" s="53">
        <f t="shared" si="191"/>
        <v>-17599.999999999909</v>
      </c>
    </row>
    <row r="146" spans="1:10">
      <c r="A146" s="49">
        <v>43741</v>
      </c>
      <c r="B146" s="50" t="s">
        <v>262</v>
      </c>
      <c r="C146" s="51">
        <v>4400</v>
      </c>
      <c r="D146" s="51" t="s">
        <v>14</v>
      </c>
      <c r="E146" s="52">
        <v>605</v>
      </c>
      <c r="F146" s="52">
        <v>610</v>
      </c>
      <c r="G146" s="52">
        <v>615</v>
      </c>
      <c r="H146" s="53">
        <f t="shared" ref="H146:H148" si="194">(F146-E146)*C146</f>
        <v>22000</v>
      </c>
      <c r="I146" s="54">
        <v>0</v>
      </c>
      <c r="J146" s="53">
        <f t="shared" si="191"/>
        <v>22000</v>
      </c>
    </row>
    <row r="147" spans="1:10">
      <c r="A147" s="49">
        <v>43741</v>
      </c>
      <c r="B147" s="50" t="s">
        <v>203</v>
      </c>
      <c r="C147" s="51">
        <v>4800</v>
      </c>
      <c r="D147" s="51" t="s">
        <v>14</v>
      </c>
      <c r="E147" s="52">
        <v>722</v>
      </c>
      <c r="F147" s="52">
        <v>718</v>
      </c>
      <c r="G147" s="52">
        <v>615</v>
      </c>
      <c r="H147" s="53">
        <f t="shared" si="194"/>
        <v>-19200</v>
      </c>
      <c r="I147" s="54">
        <v>0</v>
      </c>
      <c r="J147" s="53">
        <f t="shared" si="191"/>
        <v>-19200</v>
      </c>
    </row>
    <row r="148" spans="1:10">
      <c r="A148" s="49">
        <v>43739</v>
      </c>
      <c r="B148" s="50" t="s">
        <v>271</v>
      </c>
      <c r="C148" s="51">
        <v>2400</v>
      </c>
      <c r="D148" s="51" t="s">
        <v>14</v>
      </c>
      <c r="E148" s="52">
        <v>1555</v>
      </c>
      <c r="F148" s="52">
        <v>1563</v>
      </c>
      <c r="G148" s="52">
        <v>0</v>
      </c>
      <c r="H148" s="53">
        <f t="shared" si="194"/>
        <v>19200</v>
      </c>
      <c r="I148" s="54">
        <v>0</v>
      </c>
      <c r="J148" s="53">
        <f>(I148+H148)</f>
        <v>19200</v>
      </c>
    </row>
    <row r="149" spans="1:10">
      <c r="A149" s="99"/>
      <c r="B149" s="99"/>
      <c r="C149" s="99"/>
      <c r="D149" s="99"/>
      <c r="E149" s="99"/>
      <c r="F149" s="99"/>
      <c r="G149" s="57" t="s">
        <v>171</v>
      </c>
      <c r="H149" s="58">
        <f>SUM(H120:H148)</f>
        <v>137780.00000000015</v>
      </c>
      <c r="I149" s="57" t="s">
        <v>93</v>
      </c>
      <c r="J149" s="58">
        <f>SUM(J120:J148)</f>
        <v>234400.00000000038</v>
      </c>
    </row>
    <row r="150" spans="1:10">
      <c r="A150" s="94">
        <v>43709</v>
      </c>
      <c r="B150" s="100"/>
      <c r="C150" s="100"/>
      <c r="D150" s="100"/>
      <c r="E150" s="100"/>
      <c r="F150" s="100"/>
      <c r="G150" s="100"/>
      <c r="H150" s="100"/>
      <c r="I150" s="100"/>
      <c r="J150" s="100"/>
    </row>
    <row r="151" spans="1:10">
      <c r="A151" s="57" t="s">
        <v>209</v>
      </c>
      <c r="B151" s="89" t="s">
        <v>210</v>
      </c>
      <c r="C151" s="70" t="s">
        <v>211</v>
      </c>
      <c r="D151" s="90" t="s">
        <v>212</v>
      </c>
      <c r="E151" s="90" t="s">
        <v>213</v>
      </c>
      <c r="F151" s="70" t="s">
        <v>199</v>
      </c>
      <c r="G151" s="100"/>
      <c r="H151" s="100"/>
      <c r="I151" s="100"/>
      <c r="J151" s="100"/>
    </row>
    <row r="152" spans="1:10">
      <c r="A152" s="101" t="s">
        <v>272</v>
      </c>
      <c r="B152" s="102">
        <v>5</v>
      </c>
      <c r="C152" s="103">
        <v>20</v>
      </c>
      <c r="D152" s="104">
        <v>7</v>
      </c>
      <c r="E152" s="103">
        <v>13</v>
      </c>
      <c r="F152" s="64">
        <f>E152*100/C152</f>
        <v>65</v>
      </c>
      <c r="G152" s="100"/>
      <c r="H152" s="100"/>
      <c r="I152" s="100"/>
      <c r="J152" s="100"/>
    </row>
    <row r="153" spans="1:10">
      <c r="A153" s="105"/>
      <c r="B153" s="106"/>
      <c r="C153" s="106"/>
      <c r="D153" s="107"/>
      <c r="E153" s="107"/>
      <c r="F153" s="108">
        <v>43709</v>
      </c>
      <c r="G153" s="106"/>
      <c r="H153" s="106"/>
      <c r="I153" s="109"/>
      <c r="J153" s="109"/>
    </row>
    <row r="154" spans="1:10">
      <c r="A154" s="13"/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1:10">
      <c r="A155" s="49">
        <v>43738</v>
      </c>
      <c r="B155" s="50" t="s">
        <v>270</v>
      </c>
      <c r="C155" s="51">
        <v>24000</v>
      </c>
      <c r="D155" s="51" t="s">
        <v>14</v>
      </c>
      <c r="E155" s="52">
        <v>124</v>
      </c>
      <c r="F155" s="52">
        <v>125</v>
      </c>
      <c r="G155" s="52">
        <v>0</v>
      </c>
      <c r="H155" s="53">
        <f>(E155-F155)*C155</f>
        <v>-24000</v>
      </c>
      <c r="I155" s="54">
        <v>0</v>
      </c>
      <c r="J155" s="53">
        <f>(I155+H155)</f>
        <v>-24000</v>
      </c>
    </row>
    <row r="156" spans="1:10">
      <c r="A156" s="49">
        <v>43735</v>
      </c>
      <c r="B156" s="50" t="s">
        <v>269</v>
      </c>
      <c r="C156" s="51">
        <v>2000</v>
      </c>
      <c r="D156" s="51" t="s">
        <v>14</v>
      </c>
      <c r="E156" s="52">
        <v>1306</v>
      </c>
      <c r="F156" s="52">
        <v>1314</v>
      </c>
      <c r="G156" s="52">
        <v>1324</v>
      </c>
      <c r="H156" s="53">
        <f t="shared" ref="H156" si="195">(F156-E156)*C156</f>
        <v>16000</v>
      </c>
      <c r="I156" s="54">
        <f>(IF(D156="SHORT",IF(H156="",0,F156-G156),IF(H156="",0,G156-F156)))*C156</f>
        <v>20000</v>
      </c>
      <c r="J156" s="53">
        <f t="shared" ref="J156" si="196">(I156+H156)</f>
        <v>36000</v>
      </c>
    </row>
    <row r="157" spans="1:10">
      <c r="A157" s="49">
        <v>43734</v>
      </c>
      <c r="B157" s="50" t="s">
        <v>269</v>
      </c>
      <c r="C157" s="51">
        <v>1600</v>
      </c>
      <c r="D157" s="51" t="s">
        <v>14</v>
      </c>
      <c r="E157" s="52">
        <v>1550</v>
      </c>
      <c r="F157" s="52">
        <v>1538</v>
      </c>
      <c r="G157" s="52">
        <v>0</v>
      </c>
      <c r="H157" s="53">
        <f t="shared" ref="H157" si="197">(F157-E157)*C157</f>
        <v>-19200</v>
      </c>
      <c r="I157" s="54">
        <v>0</v>
      </c>
      <c r="J157" s="53">
        <f t="shared" ref="J157" si="198">(I157+H157)</f>
        <v>-19200</v>
      </c>
    </row>
    <row r="158" spans="1:10">
      <c r="A158" s="49">
        <v>43734</v>
      </c>
      <c r="B158" s="50" t="s">
        <v>265</v>
      </c>
      <c r="C158" s="51">
        <v>1000</v>
      </c>
      <c r="D158" s="51" t="s">
        <v>14</v>
      </c>
      <c r="E158" s="52">
        <v>4003</v>
      </c>
      <c r="F158" s="52">
        <v>3980</v>
      </c>
      <c r="G158" s="52">
        <v>0</v>
      </c>
      <c r="H158" s="53">
        <f t="shared" ref="H158" si="199">(F158-E158)*C158</f>
        <v>-23000</v>
      </c>
      <c r="I158" s="54">
        <v>0</v>
      </c>
      <c r="J158" s="53">
        <f t="shared" ref="J158" si="200">(I158+H158)</f>
        <v>-23000</v>
      </c>
    </row>
    <row r="159" spans="1:10">
      <c r="A159" s="49">
        <v>43733</v>
      </c>
      <c r="B159" s="50" t="s">
        <v>236</v>
      </c>
      <c r="C159" s="51">
        <v>3200</v>
      </c>
      <c r="D159" s="51" t="s">
        <v>14</v>
      </c>
      <c r="E159" s="52">
        <v>596</v>
      </c>
      <c r="F159" s="52">
        <v>600.5</v>
      </c>
      <c r="G159" s="52">
        <v>0</v>
      </c>
      <c r="H159" s="53">
        <f t="shared" ref="H159" si="201">(F159-E159)*C159</f>
        <v>14400</v>
      </c>
      <c r="I159" s="54">
        <v>0</v>
      </c>
      <c r="J159" s="53">
        <f t="shared" ref="J159" si="202">(I159+H159)</f>
        <v>14400</v>
      </c>
    </row>
    <row r="160" spans="1:10">
      <c r="A160" s="49">
        <v>43732</v>
      </c>
      <c r="B160" s="50" t="s">
        <v>186</v>
      </c>
      <c r="C160" s="51">
        <v>16000</v>
      </c>
      <c r="D160" s="51" t="s">
        <v>14</v>
      </c>
      <c r="E160" s="52">
        <v>104</v>
      </c>
      <c r="F160" s="52">
        <v>102.9</v>
      </c>
      <c r="G160" s="52">
        <v>0</v>
      </c>
      <c r="H160" s="53">
        <f t="shared" ref="H160" si="203">(F160-E160)*C160</f>
        <v>-17599.999999999909</v>
      </c>
      <c r="I160" s="54">
        <v>0</v>
      </c>
      <c r="J160" s="53">
        <f t="shared" ref="J160" si="204">(I160+H160)</f>
        <v>-17599.999999999909</v>
      </c>
    </row>
    <row r="161" spans="1:10">
      <c r="A161" s="49">
        <v>43731</v>
      </c>
      <c r="B161" s="50" t="s">
        <v>268</v>
      </c>
      <c r="C161" s="51">
        <v>1600</v>
      </c>
      <c r="D161" s="51" t="s">
        <v>14</v>
      </c>
      <c r="E161" s="52">
        <v>1822</v>
      </c>
      <c r="F161" s="52">
        <v>1832</v>
      </c>
      <c r="G161" s="52">
        <v>1842</v>
      </c>
      <c r="H161" s="53">
        <f t="shared" ref="H161" si="205">(F161-E161)*C161</f>
        <v>16000</v>
      </c>
      <c r="I161" s="54">
        <f>(IF(D161="SHORT",IF(H161="",0,F161-G161),IF(H161="",0,G161-F161)))*C161</f>
        <v>16000</v>
      </c>
      <c r="J161" s="53">
        <f t="shared" ref="J161" si="206">(I161+H161)</f>
        <v>32000</v>
      </c>
    </row>
    <row r="162" spans="1:10">
      <c r="A162" s="49">
        <v>43728</v>
      </c>
      <c r="B162" s="50" t="s">
        <v>266</v>
      </c>
      <c r="C162" s="51">
        <v>8000</v>
      </c>
      <c r="D162" s="51" t="s">
        <v>14</v>
      </c>
      <c r="E162" s="52">
        <v>233</v>
      </c>
      <c r="F162" s="52">
        <v>235</v>
      </c>
      <c r="G162" s="52">
        <v>237</v>
      </c>
      <c r="H162" s="53">
        <f t="shared" ref="H162" si="207">(F162-E162)*C162</f>
        <v>16000</v>
      </c>
      <c r="I162" s="54">
        <f>(IF(D162="SHORT",IF(H162="",0,F162-G162),IF(H162="",0,G162-F162)))*C162</f>
        <v>16000</v>
      </c>
      <c r="J162" s="53">
        <f t="shared" ref="J162" si="208">(I162+H162)</f>
        <v>32000</v>
      </c>
    </row>
    <row r="163" spans="1:10">
      <c r="A163" s="49">
        <v>43728</v>
      </c>
      <c r="B163" s="50" t="s">
        <v>240</v>
      </c>
      <c r="C163" s="51">
        <v>1600</v>
      </c>
      <c r="D163" s="51" t="s">
        <v>12</v>
      </c>
      <c r="E163" s="52">
        <v>1280</v>
      </c>
      <c r="F163" s="52">
        <v>1290</v>
      </c>
      <c r="G163" s="52">
        <v>0</v>
      </c>
      <c r="H163" s="53">
        <f>(E163-F163)*C163</f>
        <v>-16000</v>
      </c>
      <c r="I163" s="54">
        <v>0</v>
      </c>
      <c r="J163" s="53">
        <f t="shared" ref="J163" si="209">(I163+H163)</f>
        <v>-16000</v>
      </c>
    </row>
    <row r="164" spans="1:10">
      <c r="A164" s="49">
        <v>43727</v>
      </c>
      <c r="B164" s="50" t="s">
        <v>207</v>
      </c>
      <c r="C164" s="51">
        <v>12000</v>
      </c>
      <c r="D164" s="51" t="s">
        <v>14</v>
      </c>
      <c r="E164" s="52">
        <v>174.5</v>
      </c>
      <c r="F164" s="52">
        <v>174.5</v>
      </c>
      <c r="G164" s="52">
        <v>0</v>
      </c>
      <c r="H164" s="53">
        <f t="shared" ref="H164" si="210">(F164-E164)*C164</f>
        <v>0</v>
      </c>
      <c r="I164" s="54">
        <v>0</v>
      </c>
      <c r="J164" s="53">
        <f t="shared" ref="J164" si="211">(I164+H164)</f>
        <v>0</v>
      </c>
    </row>
    <row r="165" spans="1:10">
      <c r="A165" s="49">
        <v>43727</v>
      </c>
      <c r="B165" s="50" t="s">
        <v>267</v>
      </c>
      <c r="C165" s="51">
        <v>2800</v>
      </c>
      <c r="D165" s="51" t="s">
        <v>14</v>
      </c>
      <c r="E165" s="52">
        <v>1329.5</v>
      </c>
      <c r="F165" s="52">
        <v>1335.5</v>
      </c>
      <c r="G165" s="52">
        <v>1340</v>
      </c>
      <c r="H165" s="53">
        <f t="shared" ref="H165" si="212">(F165-E165)*C165</f>
        <v>16800</v>
      </c>
      <c r="I165" s="54">
        <f>(IF(D165="SHORT",IF(H165="",0,F165-G165),IF(H165="",0,G165-F165)))*C165</f>
        <v>12600</v>
      </c>
      <c r="J165" s="53">
        <f t="shared" ref="J165" si="213">(I165+H165)</f>
        <v>29400</v>
      </c>
    </row>
    <row r="166" spans="1:10">
      <c r="A166" s="49">
        <v>43725</v>
      </c>
      <c r="B166" s="50" t="s">
        <v>266</v>
      </c>
      <c r="C166" s="51">
        <v>8000</v>
      </c>
      <c r="D166" s="51" t="s">
        <v>12</v>
      </c>
      <c r="E166" s="52">
        <v>221.5</v>
      </c>
      <c r="F166" s="52">
        <v>219.5</v>
      </c>
      <c r="G166" s="52">
        <v>217.5</v>
      </c>
      <c r="H166" s="53">
        <f>(E166-F166)*C166</f>
        <v>16000</v>
      </c>
      <c r="I166" s="54">
        <f>(IF(D166="SHORT",IF(H166="",0,F166-G166),IF(H166="",0,G166-F166)))*C166</f>
        <v>16000</v>
      </c>
      <c r="J166" s="53">
        <f t="shared" ref="J166" si="214">(I166+H166)</f>
        <v>32000</v>
      </c>
    </row>
    <row r="167" spans="1:10">
      <c r="A167" s="49">
        <v>43725</v>
      </c>
      <c r="B167" s="50" t="s">
        <v>207</v>
      </c>
      <c r="C167" s="51">
        <v>12000</v>
      </c>
      <c r="D167" s="51" t="s">
        <v>12</v>
      </c>
      <c r="E167" s="52">
        <v>177.5</v>
      </c>
      <c r="F167" s="52">
        <v>178</v>
      </c>
      <c r="G167" s="52">
        <v>0</v>
      </c>
      <c r="H167" s="53">
        <f>(E167-F167)*C167</f>
        <v>-6000</v>
      </c>
      <c r="I167" s="54">
        <v>0</v>
      </c>
      <c r="J167" s="53">
        <f t="shared" ref="J167" si="215">(I167+H167)</f>
        <v>-6000</v>
      </c>
    </row>
    <row r="168" spans="1:10">
      <c r="A168" s="49">
        <v>43724</v>
      </c>
      <c r="B168" s="50" t="s">
        <v>231</v>
      </c>
      <c r="C168" s="51">
        <v>2400</v>
      </c>
      <c r="D168" s="51" t="s">
        <v>14</v>
      </c>
      <c r="E168" s="52">
        <v>1063.5</v>
      </c>
      <c r="F168" s="52">
        <v>1070</v>
      </c>
      <c r="G168" s="52">
        <v>0</v>
      </c>
      <c r="H168" s="53">
        <f t="shared" ref="H168:H173" si="216">(F168-E168)*C168</f>
        <v>15600</v>
      </c>
      <c r="I168" s="54">
        <v>0</v>
      </c>
      <c r="J168" s="53">
        <f t="shared" ref="J168" si="217">(I168+H168)</f>
        <v>15600</v>
      </c>
    </row>
    <row r="169" spans="1:10">
      <c r="A169" s="49">
        <v>43721</v>
      </c>
      <c r="B169" s="50" t="s">
        <v>265</v>
      </c>
      <c r="C169" s="51">
        <v>1000</v>
      </c>
      <c r="D169" s="51" t="s">
        <v>14</v>
      </c>
      <c r="E169" s="52">
        <v>3420</v>
      </c>
      <c r="F169" s="52">
        <v>3438</v>
      </c>
      <c r="G169" s="52">
        <v>0</v>
      </c>
      <c r="H169" s="53">
        <f t="shared" si="216"/>
        <v>18000</v>
      </c>
      <c r="I169" s="54">
        <v>0</v>
      </c>
      <c r="J169" s="53">
        <f t="shared" ref="J169" si="218">(I169+H169)</f>
        <v>18000</v>
      </c>
    </row>
    <row r="170" spans="1:10">
      <c r="A170" s="49">
        <v>43721</v>
      </c>
      <c r="B170" s="50" t="s">
        <v>264</v>
      </c>
      <c r="C170" s="51">
        <v>2800</v>
      </c>
      <c r="D170" s="51" t="s">
        <v>14</v>
      </c>
      <c r="E170" s="52">
        <v>1068</v>
      </c>
      <c r="F170" s="52">
        <v>1068</v>
      </c>
      <c r="G170" s="52">
        <v>0</v>
      </c>
      <c r="H170" s="53">
        <f t="shared" si="216"/>
        <v>0</v>
      </c>
      <c r="I170" s="54">
        <v>0</v>
      </c>
      <c r="J170" s="53">
        <f t="shared" ref="J170" si="219">(I170+H170)</f>
        <v>0</v>
      </c>
    </row>
    <row r="171" spans="1:10">
      <c r="A171" s="49">
        <v>43720</v>
      </c>
      <c r="B171" s="50" t="s">
        <v>263</v>
      </c>
      <c r="C171" s="51">
        <v>1600</v>
      </c>
      <c r="D171" s="51" t="s">
        <v>14</v>
      </c>
      <c r="E171" s="52">
        <v>1645</v>
      </c>
      <c r="F171" s="52">
        <v>1645</v>
      </c>
      <c r="G171" s="52">
        <v>0</v>
      </c>
      <c r="H171" s="53">
        <f t="shared" si="216"/>
        <v>0</v>
      </c>
      <c r="I171" s="54">
        <v>0</v>
      </c>
      <c r="J171" s="53">
        <f t="shared" ref="J171" si="220">(I171+H171)</f>
        <v>0</v>
      </c>
    </row>
    <row r="172" spans="1:10">
      <c r="A172" s="49">
        <v>43719</v>
      </c>
      <c r="B172" s="50" t="s">
        <v>262</v>
      </c>
      <c r="C172" s="51">
        <v>4400</v>
      </c>
      <c r="D172" s="51" t="s">
        <v>14</v>
      </c>
      <c r="E172" s="52">
        <v>520</v>
      </c>
      <c r="F172" s="52">
        <v>524</v>
      </c>
      <c r="G172" s="52">
        <v>528</v>
      </c>
      <c r="H172" s="53">
        <f t="shared" si="216"/>
        <v>17600</v>
      </c>
      <c r="I172" s="54">
        <v>0</v>
      </c>
      <c r="J172" s="53">
        <f t="shared" ref="J172" si="221">(I172+H172)</f>
        <v>17600</v>
      </c>
    </row>
    <row r="173" spans="1:10">
      <c r="A173" s="49">
        <v>43717</v>
      </c>
      <c r="B173" s="50" t="s">
        <v>180</v>
      </c>
      <c r="C173" s="51">
        <v>16000</v>
      </c>
      <c r="D173" s="51" t="s">
        <v>14</v>
      </c>
      <c r="E173" s="52">
        <v>139</v>
      </c>
      <c r="F173" s="52">
        <v>140</v>
      </c>
      <c r="G173" s="52">
        <v>0</v>
      </c>
      <c r="H173" s="53">
        <f t="shared" si="216"/>
        <v>16000</v>
      </c>
      <c r="I173" s="54">
        <v>0</v>
      </c>
      <c r="J173" s="53">
        <f t="shared" ref="J173:J178" si="222">(I173+H173)</f>
        <v>16000</v>
      </c>
    </row>
    <row r="174" spans="1:10">
      <c r="A174" s="49">
        <v>43714</v>
      </c>
      <c r="B174" s="50" t="s">
        <v>207</v>
      </c>
      <c r="C174" s="51">
        <v>12000</v>
      </c>
      <c r="D174" s="51" t="s">
        <v>14</v>
      </c>
      <c r="E174" s="52">
        <v>174</v>
      </c>
      <c r="F174" s="52">
        <v>174</v>
      </c>
      <c r="G174" s="52">
        <v>0</v>
      </c>
      <c r="H174" s="53">
        <f t="shared" ref="H174:H177" si="223">(F174-E174)*C174</f>
        <v>0</v>
      </c>
      <c r="I174" s="54">
        <v>0</v>
      </c>
      <c r="J174" s="53">
        <f t="shared" si="222"/>
        <v>0</v>
      </c>
    </row>
    <row r="175" spans="1:10">
      <c r="A175" s="49">
        <v>43713</v>
      </c>
      <c r="B175" s="50" t="s">
        <v>260</v>
      </c>
      <c r="C175" s="51">
        <v>18400</v>
      </c>
      <c r="D175" s="51" t="s">
        <v>14</v>
      </c>
      <c r="E175" s="52">
        <v>108</v>
      </c>
      <c r="F175" s="52">
        <v>109</v>
      </c>
      <c r="G175" s="52">
        <v>0</v>
      </c>
      <c r="H175" s="53">
        <f>(F175-E175)*C175</f>
        <v>18400</v>
      </c>
      <c r="I175" s="54">
        <v>0</v>
      </c>
      <c r="J175" s="53">
        <f t="shared" si="222"/>
        <v>18400</v>
      </c>
    </row>
    <row r="176" spans="1:10">
      <c r="A176" s="49">
        <v>43712</v>
      </c>
      <c r="B176" s="50" t="s">
        <v>190</v>
      </c>
      <c r="C176" s="51">
        <v>4000</v>
      </c>
      <c r="D176" s="51" t="s">
        <v>12</v>
      </c>
      <c r="E176" s="52">
        <v>609</v>
      </c>
      <c r="F176" s="52">
        <v>610</v>
      </c>
      <c r="G176" s="52">
        <v>0</v>
      </c>
      <c r="H176" s="53">
        <f t="shared" si="223"/>
        <v>4000</v>
      </c>
      <c r="I176" s="54">
        <v>0</v>
      </c>
      <c r="J176" s="53">
        <f t="shared" si="222"/>
        <v>4000</v>
      </c>
    </row>
    <row r="177" spans="1:10">
      <c r="A177" s="49">
        <v>43712</v>
      </c>
      <c r="B177" s="50" t="s">
        <v>193</v>
      </c>
      <c r="C177" s="51">
        <v>18000</v>
      </c>
      <c r="D177" s="51" t="s">
        <v>14</v>
      </c>
      <c r="E177" s="52">
        <v>93.65</v>
      </c>
      <c r="F177" s="52">
        <v>93.65</v>
      </c>
      <c r="G177" s="52">
        <v>0</v>
      </c>
      <c r="H177" s="53">
        <f t="shared" si="223"/>
        <v>0</v>
      </c>
      <c r="I177" s="54">
        <v>0</v>
      </c>
      <c r="J177" s="53">
        <f t="shared" si="222"/>
        <v>0</v>
      </c>
    </row>
    <row r="178" spans="1:10">
      <c r="A178" s="49">
        <v>43711</v>
      </c>
      <c r="B178" s="50" t="s">
        <v>227</v>
      </c>
      <c r="C178" s="51">
        <v>12800</v>
      </c>
      <c r="D178" s="51" t="s">
        <v>14</v>
      </c>
      <c r="E178" s="52">
        <v>255</v>
      </c>
      <c r="F178" s="52">
        <v>253.5</v>
      </c>
      <c r="G178" s="52">
        <v>0</v>
      </c>
      <c r="H178" s="53">
        <f>(F178-E178)*C178</f>
        <v>-19200</v>
      </c>
      <c r="I178" s="54">
        <v>0</v>
      </c>
      <c r="J178" s="53">
        <f t="shared" si="222"/>
        <v>-19200</v>
      </c>
    </row>
    <row r="179" spans="1:10">
      <c r="A179" s="56"/>
      <c r="B179" s="56"/>
      <c r="C179" s="56"/>
      <c r="D179" s="56"/>
      <c r="E179" s="56"/>
      <c r="F179" s="56"/>
      <c r="G179" s="57" t="s">
        <v>171</v>
      </c>
      <c r="H179" s="58">
        <f>SUM(H155:H178)</f>
        <v>59800.000000000087</v>
      </c>
      <c r="I179" s="57" t="s">
        <v>93</v>
      </c>
      <c r="J179" s="58">
        <f>SUM(J155:J178)</f>
        <v>140400.00000000009</v>
      </c>
    </row>
    <row r="180" spans="1:10">
      <c r="A180" s="40">
        <v>43678</v>
      </c>
      <c r="B180" s="13"/>
      <c r="C180" s="13"/>
      <c r="D180" s="13"/>
      <c r="E180" s="13"/>
      <c r="F180" s="13"/>
      <c r="G180" s="13"/>
      <c r="H180" s="13"/>
      <c r="I180" s="13"/>
      <c r="J180" s="13"/>
    </row>
    <row r="181" spans="1:10">
      <c r="A181" s="57" t="s">
        <v>209</v>
      </c>
      <c r="B181" s="89" t="s">
        <v>210</v>
      </c>
      <c r="C181" s="70" t="s">
        <v>211</v>
      </c>
      <c r="D181" s="90" t="s">
        <v>212</v>
      </c>
      <c r="E181" s="90" t="s">
        <v>213</v>
      </c>
      <c r="F181" s="70" t="s">
        <v>199</v>
      </c>
      <c r="G181" s="13"/>
      <c r="H181" s="13"/>
      <c r="I181" s="13"/>
      <c r="J181" s="13"/>
    </row>
    <row r="182" spans="1:10">
      <c r="A182" s="67" t="s">
        <v>261</v>
      </c>
      <c r="B182" s="68">
        <v>4</v>
      </c>
      <c r="C182" s="64">
        <f>SUM(A182-B182)</f>
        <v>18</v>
      </c>
      <c r="D182" s="69">
        <v>7</v>
      </c>
      <c r="E182" s="64">
        <f>SUM(C182-D182)</f>
        <v>11</v>
      </c>
      <c r="F182" s="64">
        <f>E182*100/C182</f>
        <v>61.111111111111114</v>
      </c>
      <c r="G182" s="13"/>
      <c r="H182" s="13"/>
      <c r="I182" s="13"/>
      <c r="J182" s="13"/>
    </row>
    <row r="183" spans="1:10">
      <c r="A183" s="37"/>
      <c r="B183" s="38"/>
      <c r="C183" s="38"/>
      <c r="D183" s="39"/>
      <c r="E183" s="40">
        <v>43617</v>
      </c>
      <c r="F183" s="40"/>
      <c r="G183" s="38"/>
      <c r="H183" s="38"/>
      <c r="I183" s="41"/>
      <c r="J183" s="41"/>
    </row>
    <row r="184" spans="1:10">
      <c r="A184" s="13"/>
      <c r="B184" s="13"/>
      <c r="C184" s="13"/>
      <c r="D184" s="13"/>
      <c r="E184" s="13"/>
      <c r="F184" s="13"/>
      <c r="G184" s="13"/>
      <c r="H184" s="13"/>
      <c r="I184" s="13"/>
      <c r="J184" s="13"/>
    </row>
    <row r="185" spans="1:10">
      <c r="A185" s="49">
        <v>43706</v>
      </c>
      <c r="B185" s="50" t="s">
        <v>259</v>
      </c>
      <c r="C185" s="51">
        <v>4000</v>
      </c>
      <c r="D185" s="51" t="s">
        <v>14</v>
      </c>
      <c r="E185" s="52">
        <v>670.25</v>
      </c>
      <c r="F185" s="52">
        <v>674</v>
      </c>
      <c r="G185" s="52">
        <v>0</v>
      </c>
      <c r="H185" s="53">
        <f t="shared" ref="H185" si="224">(F185-E185)*C185</f>
        <v>15000</v>
      </c>
      <c r="I185" s="54">
        <v>0</v>
      </c>
      <c r="J185" s="53">
        <f>(I185+H185)</f>
        <v>15000</v>
      </c>
    </row>
    <row r="186" spans="1:10">
      <c r="A186" s="49">
        <v>43705</v>
      </c>
      <c r="B186" s="50" t="s">
        <v>258</v>
      </c>
      <c r="C186" s="51">
        <v>10800</v>
      </c>
      <c r="D186" s="51" t="s">
        <v>14</v>
      </c>
      <c r="E186" s="52">
        <v>275</v>
      </c>
      <c r="F186" s="52">
        <v>276.5</v>
      </c>
      <c r="G186" s="52">
        <v>278</v>
      </c>
      <c r="H186" s="53">
        <f t="shared" ref="H186" si="225">(F186-E186)*C186</f>
        <v>16200</v>
      </c>
      <c r="I186" s="54">
        <f>(IF(D186="SHORT",IF(H186="",0,F186-G186),IF(H186="",0,G186-F186)))*C186</f>
        <v>16200</v>
      </c>
      <c r="J186" s="53">
        <f t="shared" ref="J186" si="226">(I186+H186)</f>
        <v>32400</v>
      </c>
    </row>
    <row r="187" spans="1:10">
      <c r="A187" s="49">
        <v>43705</v>
      </c>
      <c r="B187" s="50" t="s">
        <v>256</v>
      </c>
      <c r="C187" s="51">
        <v>24000</v>
      </c>
      <c r="D187" s="51" t="s">
        <v>14</v>
      </c>
      <c r="E187" s="52">
        <v>70.5</v>
      </c>
      <c r="F187" s="52">
        <v>69.8</v>
      </c>
      <c r="G187" s="52">
        <v>0</v>
      </c>
      <c r="H187" s="53">
        <f t="shared" ref="H187" si="227">(F187-E187)*C187</f>
        <v>-16800.000000000069</v>
      </c>
      <c r="I187" s="54">
        <v>0</v>
      </c>
      <c r="J187" s="110">
        <f t="shared" ref="J187" si="228">(I187+H187)</f>
        <v>-16800.000000000069</v>
      </c>
    </row>
    <row r="188" spans="1:10">
      <c r="A188" s="49">
        <v>43704</v>
      </c>
      <c r="B188" s="50" t="s">
        <v>257</v>
      </c>
      <c r="C188" s="51">
        <v>80000</v>
      </c>
      <c r="D188" s="51" t="s">
        <v>14</v>
      </c>
      <c r="E188" s="52">
        <v>59.7</v>
      </c>
      <c r="F188" s="52">
        <v>60.2</v>
      </c>
      <c r="G188" s="52">
        <v>60.5</v>
      </c>
      <c r="H188" s="53">
        <f t="shared" ref="H188" si="229">(F188-E188)*C188</f>
        <v>40000</v>
      </c>
      <c r="I188" s="54">
        <f>(IF(D188="SHORT",IF(H188="",0,F188-G188),IF(H188="",0,G188-F188)))*C188</f>
        <v>23999.999999999774</v>
      </c>
      <c r="J188" s="110">
        <f t="shared" ref="J188" si="230">(I188+H188)</f>
        <v>63999.999999999774</v>
      </c>
    </row>
    <row r="189" spans="1:10">
      <c r="A189" s="49">
        <v>43700</v>
      </c>
      <c r="B189" s="50" t="s">
        <v>40</v>
      </c>
      <c r="C189" s="51">
        <v>1600</v>
      </c>
      <c r="D189" s="51" t="s">
        <v>14</v>
      </c>
      <c r="E189" s="52">
        <v>1473</v>
      </c>
      <c r="F189" s="52">
        <v>1463</v>
      </c>
      <c r="G189" s="52">
        <v>0</v>
      </c>
      <c r="H189" s="53">
        <f t="shared" ref="H189" si="231">(F189-E189)*C189</f>
        <v>-16000</v>
      </c>
      <c r="I189" s="54">
        <v>0</v>
      </c>
      <c r="J189" s="110">
        <f t="shared" ref="J189" si="232">(I189+H189)</f>
        <v>-16000</v>
      </c>
    </row>
    <row r="190" spans="1:10">
      <c r="A190" s="49">
        <v>43699</v>
      </c>
      <c r="B190" s="50" t="s">
        <v>239</v>
      </c>
      <c r="C190" s="51">
        <v>3000</v>
      </c>
      <c r="D190" s="51" t="s">
        <v>12</v>
      </c>
      <c r="E190" s="52">
        <v>691.4</v>
      </c>
      <c r="F190" s="52">
        <v>687.4</v>
      </c>
      <c r="G190" s="52">
        <v>0</v>
      </c>
      <c r="H190" s="53">
        <f>(E190-F190)*C190</f>
        <v>12000</v>
      </c>
      <c r="I190" s="54">
        <v>0</v>
      </c>
      <c r="J190" s="110">
        <f t="shared" ref="J190" si="233">(I190+H190)</f>
        <v>12000</v>
      </c>
    </row>
    <row r="191" spans="1:10">
      <c r="A191" s="49">
        <v>43697</v>
      </c>
      <c r="B191" s="50" t="s">
        <v>256</v>
      </c>
      <c r="C191" s="51">
        <v>24000</v>
      </c>
      <c r="D191" s="51" t="s">
        <v>14</v>
      </c>
      <c r="E191" s="52">
        <v>65.5</v>
      </c>
      <c r="F191" s="52">
        <v>66.5</v>
      </c>
      <c r="G191" s="52">
        <v>0</v>
      </c>
      <c r="H191" s="53">
        <f>(E191-F191)*C191</f>
        <v>-24000</v>
      </c>
      <c r="I191" s="54">
        <v>0</v>
      </c>
      <c r="J191" s="110">
        <f t="shared" ref="J191" si="234">(I191+H191)</f>
        <v>-24000</v>
      </c>
    </row>
    <row r="192" spans="1:10">
      <c r="A192" s="49">
        <v>43696</v>
      </c>
      <c r="B192" s="50" t="s">
        <v>219</v>
      </c>
      <c r="C192" s="51">
        <v>16000</v>
      </c>
      <c r="D192" s="51" t="s">
        <v>14</v>
      </c>
      <c r="E192" s="52">
        <v>209.25</v>
      </c>
      <c r="F192" s="52">
        <v>209.25</v>
      </c>
      <c r="G192" s="52">
        <v>0</v>
      </c>
      <c r="H192" s="53">
        <f t="shared" ref="H192" si="235">(F192-E192)*C192</f>
        <v>0</v>
      </c>
      <c r="I192" s="54">
        <v>0</v>
      </c>
      <c r="J192" s="110">
        <f t="shared" ref="J192" si="236">(I192+H192)</f>
        <v>0</v>
      </c>
    </row>
    <row r="193" spans="1:11">
      <c r="A193" s="49">
        <v>43693</v>
      </c>
      <c r="B193" s="50" t="s">
        <v>208</v>
      </c>
      <c r="C193" s="51">
        <v>8000</v>
      </c>
      <c r="D193" s="51" t="s">
        <v>14</v>
      </c>
      <c r="E193" s="52">
        <v>233.15</v>
      </c>
      <c r="F193" s="52">
        <v>235.25</v>
      </c>
      <c r="G193" s="52">
        <v>0</v>
      </c>
      <c r="H193" s="53">
        <f t="shared" ref="H193" si="237">(F193-E193)*C193</f>
        <v>16799.999999999956</v>
      </c>
      <c r="I193" s="54">
        <v>0</v>
      </c>
      <c r="J193" s="53">
        <f t="shared" ref="J193" si="238">(I193+H193)</f>
        <v>16799.999999999956</v>
      </c>
    </row>
    <row r="194" spans="1:11">
      <c r="A194" s="49">
        <v>43693</v>
      </c>
      <c r="B194" s="50" t="s">
        <v>255</v>
      </c>
      <c r="C194" s="51">
        <v>2200</v>
      </c>
      <c r="D194" s="51" t="s">
        <v>14</v>
      </c>
      <c r="E194" s="52">
        <v>1472</v>
      </c>
      <c r="F194" s="52">
        <v>1464</v>
      </c>
      <c r="G194" s="52">
        <v>0</v>
      </c>
      <c r="H194" s="53">
        <f t="shared" ref="H194" si="239">(F194-E194)*C194</f>
        <v>-17600</v>
      </c>
      <c r="I194" s="54">
        <v>0</v>
      </c>
      <c r="J194" s="53">
        <f>(I194+H194)</f>
        <v>-17600</v>
      </c>
    </row>
    <row r="195" spans="1:11">
      <c r="A195" s="49">
        <v>43693</v>
      </c>
      <c r="B195" s="50" t="s">
        <v>193</v>
      </c>
      <c r="C195" s="51">
        <v>18000</v>
      </c>
      <c r="D195" s="51" t="s">
        <v>14</v>
      </c>
      <c r="E195" s="52">
        <v>103</v>
      </c>
      <c r="F195" s="52">
        <v>103</v>
      </c>
      <c r="G195" s="52">
        <v>0</v>
      </c>
      <c r="H195" s="53">
        <f t="shared" ref="H195" si="240">(F195-E195)*C195</f>
        <v>0</v>
      </c>
      <c r="I195" s="54">
        <v>0</v>
      </c>
      <c r="J195" s="53">
        <f t="shared" ref="J195" si="241">(I195+H195)</f>
        <v>0</v>
      </c>
    </row>
    <row r="196" spans="1:11">
      <c r="A196" s="49">
        <v>43691</v>
      </c>
      <c r="B196" s="50" t="s">
        <v>254</v>
      </c>
      <c r="C196" s="51">
        <v>4000</v>
      </c>
      <c r="D196" s="51" t="s">
        <v>14</v>
      </c>
      <c r="E196" s="52">
        <v>482</v>
      </c>
      <c r="F196" s="52">
        <v>478</v>
      </c>
      <c r="G196" s="52">
        <v>0</v>
      </c>
      <c r="H196" s="53">
        <f t="shared" ref="H196:H198" si="242">(F196-E196)*C196</f>
        <v>-16000</v>
      </c>
      <c r="I196" s="54">
        <v>0</v>
      </c>
      <c r="J196" s="53">
        <f t="shared" ref="J196" si="243">(I196+H196)</f>
        <v>-16000</v>
      </c>
    </row>
    <row r="197" spans="1:11">
      <c r="A197" s="49">
        <v>43690</v>
      </c>
      <c r="B197" s="50" t="s">
        <v>201</v>
      </c>
      <c r="C197" s="51">
        <v>10000</v>
      </c>
      <c r="D197" s="51" t="s">
        <v>12</v>
      </c>
      <c r="E197" s="52">
        <v>368</v>
      </c>
      <c r="F197" s="52">
        <v>367</v>
      </c>
      <c r="G197" s="52">
        <v>366</v>
      </c>
      <c r="H197" s="53">
        <f>(E197-F197)*C197</f>
        <v>10000</v>
      </c>
      <c r="I197" s="54">
        <f>(IF(D197="SHORT",IF(H197="",0,F197-G197),IF(H197="",0,G197-F197)))*C197</f>
        <v>10000</v>
      </c>
      <c r="J197" s="53">
        <f t="shared" ref="J197" si="244">(I197+H197)</f>
        <v>20000</v>
      </c>
    </row>
    <row r="198" spans="1:11">
      <c r="A198" s="49">
        <v>43686</v>
      </c>
      <c r="B198" s="50" t="s">
        <v>214</v>
      </c>
      <c r="C198" s="51">
        <v>14000</v>
      </c>
      <c r="D198" s="51" t="s">
        <v>14</v>
      </c>
      <c r="E198" s="52">
        <v>183</v>
      </c>
      <c r="F198" s="52">
        <v>182</v>
      </c>
      <c r="G198" s="52">
        <v>0</v>
      </c>
      <c r="H198" s="53">
        <f t="shared" si="242"/>
        <v>-14000</v>
      </c>
      <c r="I198" s="54">
        <v>0</v>
      </c>
      <c r="J198" s="53">
        <f t="shared" ref="J198" si="245">(I198+H198)</f>
        <v>-14000</v>
      </c>
    </row>
    <row r="199" spans="1:11">
      <c r="A199" s="49">
        <v>43686</v>
      </c>
      <c r="B199" s="50" t="s">
        <v>201</v>
      </c>
      <c r="C199" s="51">
        <v>10000</v>
      </c>
      <c r="D199" s="51" t="s">
        <v>14</v>
      </c>
      <c r="E199" s="52">
        <v>380</v>
      </c>
      <c r="F199" s="52">
        <v>382</v>
      </c>
      <c r="G199" s="52">
        <v>0</v>
      </c>
      <c r="H199" s="53">
        <f t="shared" ref="H199" si="246">(F199-E199)*C199</f>
        <v>20000</v>
      </c>
      <c r="I199" s="54">
        <v>0</v>
      </c>
      <c r="J199" s="53">
        <f t="shared" ref="J199" si="247">(I199+H199)</f>
        <v>20000</v>
      </c>
    </row>
    <row r="200" spans="1:11">
      <c r="A200" s="49">
        <v>43685</v>
      </c>
      <c r="B200" s="50" t="s">
        <v>232</v>
      </c>
      <c r="C200" s="51">
        <v>1000</v>
      </c>
      <c r="D200" s="51" t="s">
        <v>14</v>
      </c>
      <c r="E200" s="52">
        <v>2225</v>
      </c>
      <c r="F200" s="52">
        <v>2242</v>
      </c>
      <c r="G200" s="52">
        <v>0</v>
      </c>
      <c r="H200" s="53">
        <f t="shared" ref="H200" si="248">(F200-E200)*C200</f>
        <v>17000</v>
      </c>
      <c r="I200" s="54">
        <v>0</v>
      </c>
      <c r="J200" s="53">
        <f t="shared" ref="J200" si="249">(I200+H200)</f>
        <v>17000</v>
      </c>
    </row>
    <row r="201" spans="1:11">
      <c r="A201" s="49">
        <v>43684</v>
      </c>
      <c r="B201" s="50" t="s">
        <v>253</v>
      </c>
      <c r="C201" s="51">
        <v>1200</v>
      </c>
      <c r="D201" s="51" t="s">
        <v>14</v>
      </c>
      <c r="E201" s="52">
        <v>1784</v>
      </c>
      <c r="F201" s="52">
        <v>1784</v>
      </c>
      <c r="G201" s="52">
        <v>0</v>
      </c>
      <c r="H201" s="53">
        <f t="shared" ref="H201:H202" si="250">(F201-E201)*C201</f>
        <v>0</v>
      </c>
      <c r="I201" s="54">
        <v>0</v>
      </c>
      <c r="J201" s="53">
        <f t="shared" ref="J201" si="251">(I201+H201)</f>
        <v>0</v>
      </c>
      <c r="K201" s="55"/>
    </row>
    <row r="202" spans="1:11">
      <c r="A202" s="49">
        <v>43683</v>
      </c>
      <c r="B202" s="50" t="s">
        <v>252</v>
      </c>
      <c r="C202" s="51">
        <v>10000</v>
      </c>
      <c r="D202" s="51" t="s">
        <v>14</v>
      </c>
      <c r="E202" s="52">
        <v>270</v>
      </c>
      <c r="F202" s="52">
        <v>272</v>
      </c>
      <c r="G202" s="52">
        <v>274</v>
      </c>
      <c r="H202" s="53">
        <f t="shared" si="250"/>
        <v>20000</v>
      </c>
      <c r="I202" s="54">
        <f>(IF(D202="SHORT",IF(H202="",0,F202-G202),IF(H202="",0,G202-F202)))*C202</f>
        <v>20000</v>
      </c>
      <c r="J202" s="53">
        <f t="shared" ref="J202" si="252">(I202+H202)</f>
        <v>40000</v>
      </c>
      <c r="K202" s="55"/>
    </row>
    <row r="203" spans="1:11">
      <c r="A203" s="49">
        <v>43683</v>
      </c>
      <c r="B203" s="50" t="s">
        <v>251</v>
      </c>
      <c r="C203" s="51">
        <v>18000</v>
      </c>
      <c r="D203" s="51" t="s">
        <v>14</v>
      </c>
      <c r="E203" s="52">
        <v>97.5</v>
      </c>
      <c r="F203" s="52">
        <v>96.5</v>
      </c>
      <c r="G203" s="52">
        <v>0</v>
      </c>
      <c r="H203" s="53">
        <f t="shared" ref="H203" si="253">(F203-E203)*C203</f>
        <v>-18000</v>
      </c>
      <c r="I203" s="54">
        <v>0</v>
      </c>
      <c r="J203" s="53">
        <f t="shared" ref="J203" si="254">(I203+H203)</f>
        <v>-18000</v>
      </c>
      <c r="K203" s="55"/>
    </row>
    <row r="204" spans="1:11">
      <c r="A204" s="49">
        <v>43682</v>
      </c>
      <c r="B204" s="50" t="s">
        <v>250</v>
      </c>
      <c r="C204" s="51">
        <v>10400</v>
      </c>
      <c r="D204" s="51" t="s">
        <v>14</v>
      </c>
      <c r="E204" s="52">
        <v>377</v>
      </c>
      <c r="F204" s="52">
        <v>378.5</v>
      </c>
      <c r="G204" s="52">
        <v>0</v>
      </c>
      <c r="H204" s="53">
        <f t="shared" ref="H204" si="255">(F204-E204)*C204</f>
        <v>15600</v>
      </c>
      <c r="I204" s="54">
        <v>0</v>
      </c>
      <c r="J204" s="53">
        <f t="shared" ref="J204:J206" si="256">(I204+H204)</f>
        <v>15600</v>
      </c>
      <c r="K204" s="55"/>
    </row>
    <row r="205" spans="1:11">
      <c r="A205" s="49">
        <v>43679</v>
      </c>
      <c r="B205" s="50" t="s">
        <v>180</v>
      </c>
      <c r="C205" s="51">
        <v>16000</v>
      </c>
      <c r="D205" s="51" t="s">
        <v>12</v>
      </c>
      <c r="E205" s="52">
        <v>130</v>
      </c>
      <c r="F205" s="52">
        <v>130</v>
      </c>
      <c r="G205" s="52">
        <v>0</v>
      </c>
      <c r="H205" s="53">
        <f>(E205-F205)*C205</f>
        <v>0</v>
      </c>
      <c r="I205" s="54">
        <v>0</v>
      </c>
      <c r="J205" s="53">
        <f t="shared" ref="J205" si="257">(I205+H205)</f>
        <v>0</v>
      </c>
      <c r="K205" s="55"/>
    </row>
    <row r="206" spans="1:11">
      <c r="A206" s="49">
        <v>43678</v>
      </c>
      <c r="B206" s="50" t="s">
        <v>214</v>
      </c>
      <c r="C206" s="51">
        <v>14000</v>
      </c>
      <c r="D206" s="51" t="s">
        <v>12</v>
      </c>
      <c r="E206" s="52">
        <v>183</v>
      </c>
      <c r="F206" s="52">
        <v>181.75</v>
      </c>
      <c r="G206" s="52">
        <v>180</v>
      </c>
      <c r="H206" s="53">
        <f>(E206-F206)*C206</f>
        <v>17500</v>
      </c>
      <c r="I206" s="54">
        <f>(IF(D206="SHORT",IF(H206="",0,F206-G206),IF(H206="",0,G206-F206)))*C206</f>
        <v>24500</v>
      </c>
      <c r="J206" s="53">
        <f t="shared" si="256"/>
        <v>42000</v>
      </c>
      <c r="K206" s="55"/>
    </row>
    <row r="207" spans="1:11">
      <c r="A207" s="56"/>
      <c r="B207" s="56"/>
      <c r="C207" s="56"/>
      <c r="D207" s="56"/>
      <c r="E207" s="56"/>
      <c r="F207" s="56"/>
      <c r="G207" s="57" t="s">
        <v>171</v>
      </c>
      <c r="H207" s="58">
        <f>SUM(H185:H206)</f>
        <v>77699.999999999884</v>
      </c>
      <c r="I207" s="57" t="s">
        <v>93</v>
      </c>
      <c r="J207" s="58">
        <f>SUM(J185:J206)</f>
        <v>172399.99999999965</v>
      </c>
      <c r="K207" s="55"/>
    </row>
    <row r="208" spans="1:11">
      <c r="A208" s="40">
        <v>43647</v>
      </c>
      <c r="B208" s="13"/>
      <c r="C208" s="13"/>
      <c r="D208" s="13"/>
      <c r="E208" s="13"/>
      <c r="F208" s="13"/>
      <c r="G208" s="13"/>
      <c r="H208" s="13"/>
      <c r="I208" s="13"/>
      <c r="J208" s="13"/>
      <c r="K208" s="55"/>
    </row>
    <row r="209" spans="1:11">
      <c r="A209" s="57" t="s">
        <v>209</v>
      </c>
      <c r="B209" s="89" t="s">
        <v>210</v>
      </c>
      <c r="C209" s="70" t="s">
        <v>211</v>
      </c>
      <c r="D209" s="90" t="s">
        <v>212</v>
      </c>
      <c r="E209" s="90" t="s">
        <v>213</v>
      </c>
      <c r="F209" s="70" t="s">
        <v>199</v>
      </c>
      <c r="G209" s="13"/>
      <c r="H209" s="13"/>
      <c r="I209" s="13"/>
      <c r="J209" s="13"/>
      <c r="K209" s="55"/>
    </row>
    <row r="210" spans="1:11">
      <c r="A210" s="67" t="s">
        <v>249</v>
      </c>
      <c r="B210" s="68">
        <v>2</v>
      </c>
      <c r="C210" s="64">
        <f>SUM(A210-B210)</f>
        <v>21</v>
      </c>
      <c r="D210" s="69">
        <v>3</v>
      </c>
      <c r="E210" s="64">
        <f>SUM(C210-D210)</f>
        <v>18</v>
      </c>
      <c r="F210" s="64">
        <f>E210*100/C210</f>
        <v>85.714285714285708</v>
      </c>
      <c r="G210" s="13"/>
      <c r="H210" s="13"/>
      <c r="I210" s="13"/>
      <c r="J210" s="13"/>
      <c r="K210" s="55"/>
    </row>
    <row r="211" spans="1:11">
      <c r="A211" s="37"/>
      <c r="B211" s="38"/>
      <c r="C211" s="38"/>
      <c r="D211" s="39"/>
      <c r="E211" s="40">
        <v>43647</v>
      </c>
      <c r="F211" s="40"/>
      <c r="G211" s="38"/>
      <c r="H211" s="38"/>
      <c r="I211" s="41"/>
      <c r="J211" s="41"/>
      <c r="K211" s="55"/>
    </row>
    <row r="212" spans="1:11">
      <c r="A212" s="49">
        <v>43677</v>
      </c>
      <c r="B212" s="50" t="s">
        <v>248</v>
      </c>
      <c r="C212" s="51">
        <v>1000</v>
      </c>
      <c r="D212" s="51" t="s">
        <v>14</v>
      </c>
      <c r="E212" s="52">
        <v>2198</v>
      </c>
      <c r="F212" s="52">
        <v>2215</v>
      </c>
      <c r="G212" s="52">
        <v>0</v>
      </c>
      <c r="H212" s="53">
        <f t="shared" ref="H212" si="258">(F212-E212)*C212</f>
        <v>17000</v>
      </c>
      <c r="I212" s="54">
        <v>0</v>
      </c>
      <c r="J212" s="53">
        <f t="shared" ref="J212" si="259">(I212+H212)</f>
        <v>17000</v>
      </c>
      <c r="K212" s="55"/>
    </row>
    <row r="213" spans="1:11">
      <c r="A213" s="49">
        <v>43675</v>
      </c>
      <c r="B213" s="50" t="s">
        <v>247</v>
      </c>
      <c r="C213" s="51">
        <v>28000</v>
      </c>
      <c r="D213" s="51" t="s">
        <v>14</v>
      </c>
      <c r="E213" s="52">
        <v>70.099999999999994</v>
      </c>
      <c r="F213" s="52">
        <v>70.7</v>
      </c>
      <c r="G213" s="52">
        <v>0</v>
      </c>
      <c r="H213" s="53">
        <f t="shared" ref="H213" si="260">(F213-E213)*C213</f>
        <v>16800.00000000024</v>
      </c>
      <c r="I213" s="54">
        <v>0</v>
      </c>
      <c r="J213" s="53">
        <f t="shared" ref="J213" si="261">(I213+H213)</f>
        <v>16800.00000000024</v>
      </c>
      <c r="K213" s="55"/>
    </row>
    <row r="214" spans="1:11">
      <c r="A214" s="49">
        <v>43672</v>
      </c>
      <c r="B214" s="50" t="s">
        <v>246</v>
      </c>
      <c r="C214" s="51">
        <v>2400</v>
      </c>
      <c r="D214" s="51" t="s">
        <v>14</v>
      </c>
      <c r="E214" s="52">
        <v>1521</v>
      </c>
      <c r="F214" s="52">
        <v>1532</v>
      </c>
      <c r="G214" s="52">
        <v>0</v>
      </c>
      <c r="H214" s="53">
        <f t="shared" ref="H214" si="262">(F214-E214)*C214</f>
        <v>26400</v>
      </c>
      <c r="I214" s="54">
        <v>0</v>
      </c>
      <c r="J214" s="53">
        <f t="shared" ref="J214" si="263">(I214+H214)</f>
        <v>26400</v>
      </c>
      <c r="K214" s="55"/>
    </row>
    <row r="215" spans="1:11">
      <c r="A215" s="49">
        <v>43671</v>
      </c>
      <c r="B215" s="50" t="s">
        <v>245</v>
      </c>
      <c r="C215" s="51">
        <v>6000</v>
      </c>
      <c r="D215" s="51" t="s">
        <v>14</v>
      </c>
      <c r="E215" s="52">
        <v>169.3</v>
      </c>
      <c r="F215" s="52">
        <v>170.8</v>
      </c>
      <c r="G215" s="52">
        <v>172</v>
      </c>
      <c r="H215" s="53">
        <f t="shared" ref="H215" si="264">(F215-E215)*C215</f>
        <v>9000</v>
      </c>
      <c r="I215" s="54">
        <f>(IF(D215="SHORT",IF(H215="",0,F215-G215),IF(H215="",0,G215-F215)))*C215</f>
        <v>7199.9999999999318</v>
      </c>
      <c r="J215" s="53">
        <f t="shared" ref="J215" si="265">(I215+H215)</f>
        <v>16199.999999999931</v>
      </c>
      <c r="K215" s="55"/>
    </row>
    <row r="216" spans="1:11">
      <c r="A216" s="49">
        <v>43669</v>
      </c>
      <c r="B216" s="50" t="s">
        <v>244</v>
      </c>
      <c r="C216" s="51">
        <v>2800</v>
      </c>
      <c r="D216" s="51" t="s">
        <v>14</v>
      </c>
      <c r="E216" s="52">
        <v>885</v>
      </c>
      <c r="F216" s="52">
        <v>891</v>
      </c>
      <c r="G216" s="52">
        <v>896</v>
      </c>
      <c r="H216" s="53">
        <f t="shared" ref="H216" si="266">(F216-E216)*C216</f>
        <v>16800</v>
      </c>
      <c r="I216" s="54">
        <f>(IF(D216="SHORT",IF(H216="",0,F216-G216),IF(H216="",0,G216-F216)))*C216</f>
        <v>14000</v>
      </c>
      <c r="J216" s="53">
        <f t="shared" ref="J216" si="267">(I216+H216)</f>
        <v>30800</v>
      </c>
      <c r="K216" s="55"/>
    </row>
    <row r="217" spans="1:11">
      <c r="A217" s="49">
        <v>43668</v>
      </c>
      <c r="B217" s="50" t="s">
        <v>227</v>
      </c>
      <c r="C217" s="51">
        <v>12800</v>
      </c>
      <c r="D217" s="51" t="s">
        <v>14</v>
      </c>
      <c r="E217" s="52">
        <v>265.55</v>
      </c>
      <c r="F217" s="52">
        <v>266</v>
      </c>
      <c r="G217" s="52">
        <v>0</v>
      </c>
      <c r="H217" s="53">
        <f t="shared" ref="H217" si="268">(F217-E217)*C217</f>
        <v>5759.9999999998545</v>
      </c>
      <c r="I217" s="54">
        <v>0</v>
      </c>
      <c r="J217" s="53">
        <f t="shared" ref="J217" si="269">(I217+H217)</f>
        <v>5759.9999999998545</v>
      </c>
      <c r="K217" s="55"/>
    </row>
    <row r="218" spans="1:11">
      <c r="A218" s="49">
        <v>43665</v>
      </c>
      <c r="B218" s="50" t="s">
        <v>243</v>
      </c>
      <c r="C218" s="51">
        <v>48000</v>
      </c>
      <c r="D218" s="51" t="s">
        <v>12</v>
      </c>
      <c r="E218" s="52">
        <v>45.2</v>
      </c>
      <c r="F218" s="52">
        <v>45.5</v>
      </c>
      <c r="G218" s="52">
        <v>0</v>
      </c>
      <c r="H218" s="53">
        <f>(E218-F218)*C218</f>
        <v>-14399.999999999864</v>
      </c>
      <c r="I218" s="54">
        <v>0</v>
      </c>
      <c r="J218" s="53">
        <f t="shared" ref="J218" si="270">(I218+H218)</f>
        <v>-14399.999999999864</v>
      </c>
      <c r="K218" s="55"/>
    </row>
    <row r="219" spans="1:11">
      <c r="A219" s="49">
        <v>43665</v>
      </c>
      <c r="B219" s="50" t="s">
        <v>214</v>
      </c>
      <c r="C219" s="51">
        <v>14000</v>
      </c>
      <c r="D219" s="51" t="s">
        <v>12</v>
      </c>
      <c r="E219" s="52">
        <v>198</v>
      </c>
      <c r="F219" s="52">
        <v>197</v>
      </c>
      <c r="G219" s="52">
        <v>196</v>
      </c>
      <c r="H219" s="53">
        <f>(E219-F219)*C219</f>
        <v>14000</v>
      </c>
      <c r="I219" s="54">
        <f>(IF(D219="SHORT",IF(H219="",0,F219-G219),IF(H219="",0,G219-F219)))*C219</f>
        <v>14000</v>
      </c>
      <c r="J219" s="53">
        <f t="shared" ref="J219" si="271">(I219+H219)</f>
        <v>28000</v>
      </c>
      <c r="K219" s="55"/>
    </row>
    <row r="220" spans="1:11">
      <c r="A220" s="49">
        <v>43664</v>
      </c>
      <c r="B220" s="50" t="s">
        <v>180</v>
      </c>
      <c r="C220" s="51">
        <v>16000</v>
      </c>
      <c r="D220" s="51" t="s">
        <v>12</v>
      </c>
      <c r="E220" s="52">
        <v>136</v>
      </c>
      <c r="F220" s="52">
        <v>135</v>
      </c>
      <c r="G220" s="52">
        <v>134</v>
      </c>
      <c r="H220" s="53">
        <f>(E220-F220)*C220</f>
        <v>16000</v>
      </c>
      <c r="I220" s="54">
        <f>(IF(D220="SHORT",IF(H220="",0,F220-G220),IF(H220="",0,G220-F220)))*C220</f>
        <v>16000</v>
      </c>
      <c r="J220" s="53">
        <f t="shared" ref="J220" si="272">(I220+H220)</f>
        <v>32000</v>
      </c>
      <c r="K220" s="55"/>
    </row>
    <row r="221" spans="1:11">
      <c r="A221" s="49">
        <v>43663</v>
      </c>
      <c r="B221" s="50" t="s">
        <v>214</v>
      </c>
      <c r="C221" s="51">
        <v>14000</v>
      </c>
      <c r="D221" s="51" t="s">
        <v>14</v>
      </c>
      <c r="E221" s="52">
        <v>202.7</v>
      </c>
      <c r="F221" s="52">
        <v>202.7</v>
      </c>
      <c r="G221" s="52">
        <v>0</v>
      </c>
      <c r="H221" s="53">
        <f t="shared" ref="H221" si="273">(F221-E221)*C221</f>
        <v>0</v>
      </c>
      <c r="I221" s="54">
        <v>0</v>
      </c>
      <c r="J221" s="53">
        <f t="shared" ref="J221" si="274">(I221+H221)</f>
        <v>0</v>
      </c>
      <c r="K221" s="55"/>
    </row>
    <row r="222" spans="1:11">
      <c r="A222" s="49">
        <v>43662</v>
      </c>
      <c r="B222" s="50" t="s">
        <v>242</v>
      </c>
      <c r="C222" s="51">
        <v>1600</v>
      </c>
      <c r="D222" s="51" t="s">
        <v>14</v>
      </c>
      <c r="E222" s="52">
        <v>1646</v>
      </c>
      <c r="F222" s="52">
        <v>1652.5</v>
      </c>
      <c r="G222" s="52">
        <v>0</v>
      </c>
      <c r="H222" s="53">
        <f t="shared" ref="H222" si="275">(F222-E222)*C222</f>
        <v>10400</v>
      </c>
      <c r="I222" s="54">
        <v>0</v>
      </c>
      <c r="J222" s="53">
        <f t="shared" ref="J222" si="276">(I222+H222)</f>
        <v>10400</v>
      </c>
      <c r="K222" s="55"/>
    </row>
    <row r="223" spans="1:11">
      <c r="A223" s="49">
        <v>43661</v>
      </c>
      <c r="B223" s="50" t="s">
        <v>186</v>
      </c>
      <c r="C223" s="51">
        <v>16000</v>
      </c>
      <c r="D223" s="51" t="s">
        <v>14</v>
      </c>
      <c r="E223" s="52">
        <v>120.25</v>
      </c>
      <c r="F223" s="52">
        <v>121.25</v>
      </c>
      <c r="G223" s="52">
        <v>0</v>
      </c>
      <c r="H223" s="53">
        <f t="shared" ref="H223:H228" si="277">(F223-E223)*C223</f>
        <v>16000</v>
      </c>
      <c r="I223" s="54">
        <v>0</v>
      </c>
      <c r="J223" s="53">
        <f t="shared" ref="J223" si="278">(I223+H223)</f>
        <v>16000</v>
      </c>
      <c r="K223" s="55"/>
    </row>
    <row r="224" spans="1:11">
      <c r="A224" s="49">
        <v>43658</v>
      </c>
      <c r="B224" s="50" t="s">
        <v>241</v>
      </c>
      <c r="C224" s="51">
        <v>3200</v>
      </c>
      <c r="D224" s="51" t="s">
        <v>14</v>
      </c>
      <c r="E224" s="52">
        <v>742</v>
      </c>
      <c r="F224" s="52">
        <v>747</v>
      </c>
      <c r="G224" s="52">
        <v>758</v>
      </c>
      <c r="H224" s="53">
        <f t="shared" si="277"/>
        <v>16000</v>
      </c>
      <c r="I224" s="54">
        <f>(IF(D224="SHORT",IF(H224="",0,F224-G224),IF(H224="",0,G224-F224)))*C224</f>
        <v>35200</v>
      </c>
      <c r="J224" s="53">
        <f t="shared" ref="J224" si="279">(I224+H224)</f>
        <v>51200</v>
      </c>
      <c r="K224" s="55"/>
    </row>
    <row r="225" spans="1:11">
      <c r="A225" s="49">
        <v>43658</v>
      </c>
      <c r="B225" s="50" t="s">
        <v>214</v>
      </c>
      <c r="C225" s="51">
        <v>14000</v>
      </c>
      <c r="D225" s="51" t="s">
        <v>14</v>
      </c>
      <c r="E225" s="52">
        <v>199.5</v>
      </c>
      <c r="F225" s="52">
        <v>201</v>
      </c>
      <c r="G225" s="52">
        <v>0</v>
      </c>
      <c r="H225" s="53">
        <f t="shared" si="277"/>
        <v>21000</v>
      </c>
      <c r="I225" s="54">
        <v>0</v>
      </c>
      <c r="J225" s="53">
        <f t="shared" ref="J225" si="280">(I225+H225)</f>
        <v>21000</v>
      </c>
      <c r="K225" s="55"/>
    </row>
    <row r="226" spans="1:11">
      <c r="A226" s="49">
        <v>43657</v>
      </c>
      <c r="B226" s="50" t="s">
        <v>240</v>
      </c>
      <c r="C226" s="51">
        <v>1600</v>
      </c>
      <c r="D226" s="51" t="s">
        <v>14</v>
      </c>
      <c r="E226" s="52">
        <v>1524</v>
      </c>
      <c r="F226" s="52">
        <v>1535</v>
      </c>
      <c r="G226" s="52">
        <v>1546</v>
      </c>
      <c r="H226" s="53">
        <f t="shared" si="277"/>
        <v>17600</v>
      </c>
      <c r="I226" s="54">
        <f>(IF(D226="SHORT",IF(H226="",0,F226-G226),IF(H226="",0,G226-F226)))*C226</f>
        <v>17600</v>
      </c>
      <c r="J226" s="53">
        <f t="shared" ref="J226" si="281">(I226+H226)</f>
        <v>35200</v>
      </c>
      <c r="K226" s="55"/>
    </row>
    <row r="227" spans="1:11">
      <c r="A227" s="49">
        <v>43656</v>
      </c>
      <c r="B227" s="50" t="s">
        <v>239</v>
      </c>
      <c r="C227" s="51">
        <v>3000</v>
      </c>
      <c r="D227" s="51" t="s">
        <v>14</v>
      </c>
      <c r="E227" s="52">
        <v>916</v>
      </c>
      <c r="F227" s="52">
        <v>916</v>
      </c>
      <c r="G227" s="52">
        <v>0</v>
      </c>
      <c r="H227" s="53">
        <f t="shared" si="277"/>
        <v>0</v>
      </c>
      <c r="I227" s="54">
        <v>0</v>
      </c>
      <c r="J227" s="53">
        <f t="shared" ref="J227" si="282">(I227+H227)</f>
        <v>0</v>
      </c>
      <c r="K227" s="55"/>
    </row>
    <row r="228" spans="1:11">
      <c r="A228" s="49">
        <v>43655</v>
      </c>
      <c r="B228" s="50" t="s">
        <v>201</v>
      </c>
      <c r="C228" s="51">
        <v>10000</v>
      </c>
      <c r="D228" s="51" t="s">
        <v>14</v>
      </c>
      <c r="E228" s="52">
        <v>402</v>
      </c>
      <c r="F228" s="52">
        <v>404</v>
      </c>
      <c r="G228" s="52">
        <v>406</v>
      </c>
      <c r="H228" s="53">
        <f t="shared" si="277"/>
        <v>20000</v>
      </c>
      <c r="I228" s="54">
        <f>(IF(D228="SHORT",IF(H228="",0,F228-G228),IF(H228="",0,G228-F228)))*C228</f>
        <v>20000</v>
      </c>
      <c r="J228" s="53">
        <f t="shared" ref="J228" si="283">(I228+H228)</f>
        <v>40000</v>
      </c>
      <c r="K228" s="55"/>
    </row>
    <row r="229" spans="1:11">
      <c r="A229" s="49">
        <v>43654</v>
      </c>
      <c r="B229" s="50" t="s">
        <v>238</v>
      </c>
      <c r="C229" s="51">
        <v>6400</v>
      </c>
      <c r="D229" s="51" t="s">
        <v>12</v>
      </c>
      <c r="E229" s="52">
        <v>286</v>
      </c>
      <c r="F229" s="52">
        <v>283</v>
      </c>
      <c r="G229" s="52">
        <v>279</v>
      </c>
      <c r="H229" s="53">
        <f>(E229-F229)*C229</f>
        <v>19200</v>
      </c>
      <c r="I229" s="54">
        <f>(IF(D229="SHORT",IF(H229="",0,F229-G229),IF(H229="",0,G229-F229)))*C229</f>
        <v>25600</v>
      </c>
      <c r="J229" s="53">
        <f t="shared" ref="J229" si="284">(I229+H229)</f>
        <v>44800</v>
      </c>
      <c r="K229" s="55"/>
    </row>
    <row r="230" spans="1:11">
      <c r="A230" s="49">
        <v>43650</v>
      </c>
      <c r="B230" s="50" t="s">
        <v>237</v>
      </c>
      <c r="C230" s="51">
        <v>2400</v>
      </c>
      <c r="D230" s="51" t="s">
        <v>14</v>
      </c>
      <c r="E230" s="52">
        <v>1600</v>
      </c>
      <c r="F230" s="52">
        <v>1608</v>
      </c>
      <c r="G230" s="52">
        <v>1618</v>
      </c>
      <c r="H230" s="53">
        <f>(F230-E230)*C230</f>
        <v>19200</v>
      </c>
      <c r="I230" s="54">
        <f>(IF(D230="SHORT",IF(H230="",0,F230-G230),IF(H230="",0,G230-F230)))*C230</f>
        <v>24000</v>
      </c>
      <c r="J230" s="53">
        <f t="shared" ref="J230" si="285">(I230+H230)</f>
        <v>43200</v>
      </c>
      <c r="K230" s="55"/>
    </row>
    <row r="231" spans="1:11">
      <c r="A231" s="49">
        <v>43649</v>
      </c>
      <c r="B231" s="50" t="s">
        <v>236</v>
      </c>
      <c r="C231" s="51">
        <v>3200</v>
      </c>
      <c r="D231" s="51" t="s">
        <v>14</v>
      </c>
      <c r="E231" s="52">
        <v>754</v>
      </c>
      <c r="F231" s="52">
        <v>762</v>
      </c>
      <c r="G231" s="52">
        <v>0</v>
      </c>
      <c r="H231" s="53">
        <f t="shared" ref="H231" si="286">(F231-E231)*C231</f>
        <v>25600</v>
      </c>
      <c r="I231" s="54">
        <v>0</v>
      </c>
      <c r="J231" s="53">
        <f t="shared" ref="J231" si="287">(I231+H231)</f>
        <v>25600</v>
      </c>
      <c r="K231" s="55"/>
    </row>
    <row r="232" spans="1:11">
      <c r="A232" s="49">
        <v>43648</v>
      </c>
      <c r="B232" s="50" t="s">
        <v>235</v>
      </c>
      <c r="C232" s="51">
        <v>56000</v>
      </c>
      <c r="D232" s="51" t="s">
        <v>14</v>
      </c>
      <c r="E232" s="52">
        <v>30.2</v>
      </c>
      <c r="F232" s="52">
        <v>29.8</v>
      </c>
      <c r="G232" s="52">
        <v>0</v>
      </c>
      <c r="H232" s="53">
        <f t="shared" ref="H232:H233" si="288">(F232-E232)*C232</f>
        <v>-22399.99999999992</v>
      </c>
      <c r="I232" s="54">
        <v>0</v>
      </c>
      <c r="J232" s="53">
        <f t="shared" ref="J232:J234" si="289">(I232+H232)</f>
        <v>-22399.99999999992</v>
      </c>
      <c r="K232" s="55"/>
    </row>
    <row r="233" spans="1:11">
      <c r="A233" s="49">
        <v>43647</v>
      </c>
      <c r="B233" s="50" t="s">
        <v>234</v>
      </c>
      <c r="C233" s="51">
        <v>4400</v>
      </c>
      <c r="D233" s="51" t="s">
        <v>14</v>
      </c>
      <c r="E233" s="52">
        <v>436</v>
      </c>
      <c r="F233" s="52">
        <v>439.5</v>
      </c>
      <c r="G233" s="52">
        <v>0</v>
      </c>
      <c r="H233" s="53">
        <f t="shared" si="288"/>
        <v>15400</v>
      </c>
      <c r="I233" s="54">
        <v>0</v>
      </c>
      <c r="J233" s="53">
        <f t="shared" si="289"/>
        <v>15400</v>
      </c>
      <c r="K233" s="55"/>
    </row>
    <row r="234" spans="1:11">
      <c r="A234" s="49">
        <v>43647</v>
      </c>
      <c r="B234" s="50" t="s">
        <v>207</v>
      </c>
      <c r="C234" s="51">
        <v>12000</v>
      </c>
      <c r="D234" s="51" t="s">
        <v>14</v>
      </c>
      <c r="E234" s="52">
        <v>200.2</v>
      </c>
      <c r="F234" s="52">
        <v>198.5</v>
      </c>
      <c r="G234" s="52">
        <v>0</v>
      </c>
      <c r="H234" s="53">
        <f>(F234-E234)*C234</f>
        <v>-20399.999999999862</v>
      </c>
      <c r="I234" s="54">
        <v>0</v>
      </c>
      <c r="J234" s="53">
        <f t="shared" si="289"/>
        <v>-20399.999999999862</v>
      </c>
      <c r="K234" s="55"/>
    </row>
    <row r="235" spans="1:11">
      <c r="A235" s="49"/>
      <c r="B235" s="50"/>
      <c r="C235" s="51"/>
      <c r="D235" s="51"/>
      <c r="E235" s="52"/>
      <c r="F235" s="52"/>
      <c r="G235" s="52"/>
      <c r="H235" s="53"/>
      <c r="I235" s="54"/>
      <c r="J235" s="53"/>
      <c r="K235" s="55"/>
    </row>
    <row r="236" spans="1:11">
      <c r="A236" s="56"/>
      <c r="B236" s="56"/>
      <c r="C236" s="56"/>
      <c r="D236" s="56"/>
      <c r="E236" s="56"/>
      <c r="F236" s="56"/>
      <c r="G236" s="57" t="s">
        <v>171</v>
      </c>
      <c r="H236" s="58">
        <f>SUM(H211:H234)</f>
        <v>244960.00000000049</v>
      </c>
      <c r="I236" s="57" t="s">
        <v>93</v>
      </c>
      <c r="J236" s="58">
        <f>SUM(J212:J234)</f>
        <v>418560.00000000035</v>
      </c>
      <c r="K236" s="55"/>
    </row>
    <row r="237" spans="1:11">
      <c r="A237" s="40">
        <v>43617</v>
      </c>
      <c r="B237" s="13"/>
      <c r="C237" s="13"/>
      <c r="D237" s="13"/>
      <c r="E237" s="13"/>
      <c r="F237" s="13"/>
      <c r="G237" s="13"/>
      <c r="H237" s="13"/>
      <c r="I237" s="13"/>
      <c r="J237" s="13"/>
      <c r="K237" s="55"/>
    </row>
    <row r="238" spans="1:11">
      <c r="A238" s="57" t="s">
        <v>209</v>
      </c>
      <c r="B238" s="89" t="s">
        <v>210</v>
      </c>
      <c r="C238" s="70" t="s">
        <v>211</v>
      </c>
      <c r="D238" s="90" t="s">
        <v>212</v>
      </c>
      <c r="E238" s="90" t="s">
        <v>213</v>
      </c>
      <c r="F238" s="70" t="s">
        <v>199</v>
      </c>
      <c r="G238" s="13"/>
      <c r="H238" s="13"/>
      <c r="I238" s="13"/>
      <c r="J238" s="13"/>
      <c r="K238" s="55"/>
    </row>
    <row r="239" spans="1:11">
      <c r="A239" s="67" t="s">
        <v>233</v>
      </c>
      <c r="B239" s="68">
        <v>4</v>
      </c>
      <c r="C239" s="64">
        <f>SUM(A239-B239)</f>
        <v>24</v>
      </c>
      <c r="D239" s="69">
        <v>6</v>
      </c>
      <c r="E239" s="64">
        <f>SUM(C239-D239)</f>
        <v>18</v>
      </c>
      <c r="F239" s="64">
        <f>E239*100/C239</f>
        <v>75</v>
      </c>
      <c r="G239" s="13"/>
      <c r="H239" s="13"/>
      <c r="I239" s="13"/>
      <c r="J239" s="13"/>
      <c r="K239" s="55"/>
    </row>
    <row r="240" spans="1:1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55"/>
    </row>
    <row r="241" spans="1:11">
      <c r="A241" s="37"/>
      <c r="B241" s="38"/>
      <c r="C241" s="38"/>
      <c r="D241" s="39"/>
      <c r="E241" s="40">
        <v>43617</v>
      </c>
      <c r="F241" s="40"/>
      <c r="G241" s="38"/>
      <c r="H241" s="38"/>
      <c r="I241" s="41"/>
      <c r="J241" s="41"/>
      <c r="K241" s="55"/>
    </row>
    <row r="242" spans="1:11">
      <c r="K242" s="55"/>
    </row>
    <row r="243" spans="1:11">
      <c r="A243" s="49">
        <v>43644</v>
      </c>
      <c r="B243" s="50" t="s">
        <v>193</v>
      </c>
      <c r="C243" s="51">
        <v>18000</v>
      </c>
      <c r="D243" s="51" t="s">
        <v>14</v>
      </c>
      <c r="E243" s="52">
        <v>125.3</v>
      </c>
      <c r="F243" s="52">
        <v>126.3</v>
      </c>
      <c r="G243" s="52">
        <v>0</v>
      </c>
      <c r="H243" s="53">
        <f t="shared" ref="H243" si="290">(F243-E243)*C243</f>
        <v>18000</v>
      </c>
      <c r="I243" s="54">
        <v>0</v>
      </c>
      <c r="J243" s="53">
        <f t="shared" ref="J243" si="291">(I243+H243)</f>
        <v>18000</v>
      </c>
      <c r="K243" s="55"/>
    </row>
    <row r="244" spans="1:11">
      <c r="A244" s="49">
        <v>43643</v>
      </c>
      <c r="B244" s="50" t="s">
        <v>198</v>
      </c>
      <c r="C244" s="51">
        <v>24000</v>
      </c>
      <c r="D244" s="51" t="s">
        <v>14</v>
      </c>
      <c r="E244" s="52">
        <v>143</v>
      </c>
      <c r="F244" s="52">
        <v>143.69999999999999</v>
      </c>
      <c r="G244" s="52">
        <v>144.5</v>
      </c>
      <c r="H244" s="53">
        <f t="shared" ref="H244" si="292">(F244-E244)*C244</f>
        <v>16799.999999999727</v>
      </c>
      <c r="I244" s="54">
        <f>(IF(D244="SHORT",IF(H244="",0,F244-G244),IF(H244="",0,G244-F244)))*C244</f>
        <v>19200.000000000273</v>
      </c>
      <c r="J244" s="53">
        <f t="shared" ref="J244" si="293">(I244+H244)</f>
        <v>36000</v>
      </c>
      <c r="K244" s="55"/>
    </row>
    <row r="245" spans="1:11">
      <c r="A245" s="49">
        <v>43642</v>
      </c>
      <c r="B245" s="50" t="s">
        <v>232</v>
      </c>
      <c r="C245" s="51">
        <v>1000</v>
      </c>
      <c r="D245" s="51" t="s">
        <v>14</v>
      </c>
      <c r="E245" s="52">
        <v>2450</v>
      </c>
      <c r="F245" s="52">
        <v>2465</v>
      </c>
      <c r="G245" s="52">
        <v>0</v>
      </c>
      <c r="H245" s="53">
        <f t="shared" ref="H245:H247" si="294">(F245-E245)*C245</f>
        <v>15000</v>
      </c>
      <c r="I245" s="54">
        <v>0</v>
      </c>
      <c r="J245" s="53">
        <f t="shared" ref="J245:J247" si="295">(I245+H245)</f>
        <v>15000</v>
      </c>
      <c r="K245" s="55"/>
    </row>
    <row r="246" spans="1:11">
      <c r="A246" s="49">
        <v>43642</v>
      </c>
      <c r="B246" s="50" t="s">
        <v>182</v>
      </c>
      <c r="C246" s="51">
        <v>32000</v>
      </c>
      <c r="D246" s="51" t="s">
        <v>14</v>
      </c>
      <c r="E246" s="52">
        <v>62.4</v>
      </c>
      <c r="F246" s="52">
        <v>62.4</v>
      </c>
      <c r="G246" s="52">
        <v>0</v>
      </c>
      <c r="H246" s="53">
        <f t="shared" ref="H246" si="296">(F246-E246)*C246</f>
        <v>0</v>
      </c>
      <c r="I246" s="54">
        <v>0</v>
      </c>
      <c r="J246" s="53">
        <f t="shared" ref="J246" si="297">(I246+H246)</f>
        <v>0</v>
      </c>
      <c r="K246" s="55"/>
    </row>
    <row r="247" spans="1:11">
      <c r="A247" s="49">
        <v>43642</v>
      </c>
      <c r="B247" s="50" t="s">
        <v>184</v>
      </c>
      <c r="C247" s="51">
        <v>16000</v>
      </c>
      <c r="D247" s="51" t="s">
        <v>14</v>
      </c>
      <c r="E247" s="52">
        <v>47.5</v>
      </c>
      <c r="F247" s="52">
        <v>46</v>
      </c>
      <c r="G247" s="52">
        <v>0</v>
      </c>
      <c r="H247" s="53">
        <f t="shared" si="294"/>
        <v>-24000</v>
      </c>
      <c r="I247" s="54">
        <v>0</v>
      </c>
      <c r="J247" s="53">
        <f t="shared" si="295"/>
        <v>-24000</v>
      </c>
      <c r="K247" s="55"/>
    </row>
    <row r="248" spans="1:11">
      <c r="A248" s="49">
        <v>43641</v>
      </c>
      <c r="B248" s="50" t="s">
        <v>178</v>
      </c>
      <c r="C248" s="51">
        <v>18000</v>
      </c>
      <c r="D248" s="51" t="s">
        <v>14</v>
      </c>
      <c r="E248" s="52">
        <v>97.4</v>
      </c>
      <c r="F248" s="52">
        <v>98.3</v>
      </c>
      <c r="G248" s="52">
        <v>99.5</v>
      </c>
      <c r="H248" s="53">
        <f t="shared" ref="H248" si="298">(F248-E248)*C248</f>
        <v>16199.999999999847</v>
      </c>
      <c r="I248" s="54">
        <f>(IF(D248="SHORT",IF(H248="",0,F248-G248),IF(H248="",0,G248-F248)))*C248</f>
        <v>21600.000000000051</v>
      </c>
      <c r="J248" s="53">
        <f t="shared" ref="J248" si="299">(I248+H248)</f>
        <v>37799.999999999898</v>
      </c>
      <c r="K248" s="55"/>
    </row>
    <row r="249" spans="1:11">
      <c r="A249" s="49">
        <v>43640</v>
      </c>
      <c r="B249" s="50" t="s">
        <v>207</v>
      </c>
      <c r="C249" s="51">
        <v>12000</v>
      </c>
      <c r="D249" s="51" t="s">
        <v>14</v>
      </c>
      <c r="E249" s="52">
        <v>199</v>
      </c>
      <c r="F249" s="52">
        <v>199</v>
      </c>
      <c r="G249" s="52">
        <v>0</v>
      </c>
      <c r="H249" s="53">
        <f t="shared" ref="H249:H250" si="300">(F249-E249)*C249</f>
        <v>0</v>
      </c>
      <c r="I249" s="54">
        <v>0</v>
      </c>
      <c r="J249" s="53">
        <f t="shared" ref="J249:J250" si="301">(I249+H249)</f>
        <v>0</v>
      </c>
      <c r="K249" s="55"/>
    </row>
    <row r="250" spans="1:11">
      <c r="A250" s="49">
        <v>43640</v>
      </c>
      <c r="B250" s="50" t="s">
        <v>231</v>
      </c>
      <c r="C250" s="51">
        <v>2400</v>
      </c>
      <c r="D250" s="51" t="s">
        <v>14</v>
      </c>
      <c r="E250" s="52">
        <v>1110</v>
      </c>
      <c r="F250" s="52">
        <v>1116.5</v>
      </c>
      <c r="G250" s="52">
        <v>0</v>
      </c>
      <c r="H250" s="53">
        <f t="shared" si="300"/>
        <v>15600</v>
      </c>
      <c r="I250" s="54">
        <v>0</v>
      </c>
      <c r="J250" s="53">
        <f t="shared" si="301"/>
        <v>15600</v>
      </c>
      <c r="K250" s="55"/>
    </row>
    <row r="251" spans="1:11">
      <c r="A251" s="49">
        <v>43636</v>
      </c>
      <c r="B251" s="50" t="s">
        <v>190</v>
      </c>
      <c r="C251" s="51">
        <v>4000</v>
      </c>
      <c r="D251" s="51" t="s">
        <v>14</v>
      </c>
      <c r="E251" s="52">
        <v>618</v>
      </c>
      <c r="F251" s="52">
        <v>622</v>
      </c>
      <c r="G251" s="52">
        <v>626</v>
      </c>
      <c r="H251" s="53">
        <f t="shared" ref="H251" si="302">(F251-E251)*C251</f>
        <v>16000</v>
      </c>
      <c r="I251" s="54">
        <f>(IF(D251="SHORT",IF(H251="",0,F251-G251),IF(H251="",0,G251-F251)))*C251</f>
        <v>16000</v>
      </c>
      <c r="J251" s="53">
        <f t="shared" ref="J251" si="303">(I251+H251)</f>
        <v>32000</v>
      </c>
      <c r="K251" s="55"/>
    </row>
    <row r="252" spans="1:11">
      <c r="A252" s="49">
        <v>43636</v>
      </c>
      <c r="B252" s="50" t="s">
        <v>182</v>
      </c>
      <c r="C252" s="51">
        <v>32000</v>
      </c>
      <c r="D252" s="51" t="s">
        <v>14</v>
      </c>
      <c r="E252" s="52">
        <v>57.85</v>
      </c>
      <c r="F252" s="52">
        <v>58.5</v>
      </c>
      <c r="G252" s="52">
        <v>58.9</v>
      </c>
      <c r="H252" s="53">
        <f t="shared" ref="H252" si="304">(F252-E252)*C252</f>
        <v>20799.999999999956</v>
      </c>
      <c r="I252" s="54">
        <f>(IF(D252="SHORT",IF(H252="",0,F252-G252),IF(H252="",0,G252-F252)))*C252</f>
        <v>12799.999999999955</v>
      </c>
      <c r="J252" s="53">
        <f t="shared" ref="J252" si="305">(I252+H252)</f>
        <v>33599.999999999913</v>
      </c>
      <c r="K252" s="55"/>
    </row>
    <row r="253" spans="1:11">
      <c r="A253" s="49">
        <v>43635</v>
      </c>
      <c r="B253" s="50" t="s">
        <v>170</v>
      </c>
      <c r="C253" s="51">
        <v>32000</v>
      </c>
      <c r="D253" s="51" t="s">
        <v>14</v>
      </c>
      <c r="E253" s="52">
        <v>101.25</v>
      </c>
      <c r="F253" s="52">
        <v>101.75</v>
      </c>
      <c r="G253" s="52">
        <v>102.5</v>
      </c>
      <c r="H253" s="53">
        <f t="shared" ref="H253" si="306">(F253-E253)*C253</f>
        <v>16000</v>
      </c>
      <c r="I253" s="54">
        <f>(IF(D253="SHORT",IF(H253="",0,F253-G253),IF(H253="",0,G253-F253)))*C253</f>
        <v>24000</v>
      </c>
      <c r="J253" s="53">
        <f t="shared" ref="J253" si="307">(I253+H253)</f>
        <v>40000</v>
      </c>
      <c r="K253" s="55"/>
    </row>
    <row r="254" spans="1:11">
      <c r="A254" s="49">
        <v>43634</v>
      </c>
      <c r="B254" s="50" t="s">
        <v>225</v>
      </c>
      <c r="C254" s="51">
        <v>28000</v>
      </c>
      <c r="D254" s="51" t="s">
        <v>14</v>
      </c>
      <c r="E254" s="52">
        <v>93.5</v>
      </c>
      <c r="F254" s="52">
        <v>94.1</v>
      </c>
      <c r="G254" s="52">
        <v>0</v>
      </c>
      <c r="H254" s="53">
        <f t="shared" ref="H254" si="308">(F254-E254)*C254</f>
        <v>16799.99999999984</v>
      </c>
      <c r="I254" s="54">
        <v>0</v>
      </c>
      <c r="J254" s="53">
        <f t="shared" ref="J254" si="309">(I254+H254)</f>
        <v>16799.99999999984</v>
      </c>
      <c r="K254" s="55"/>
    </row>
    <row r="255" spans="1:11">
      <c r="A255" s="49">
        <v>43633</v>
      </c>
      <c r="B255" s="50" t="s">
        <v>170</v>
      </c>
      <c r="C255" s="51">
        <v>32000</v>
      </c>
      <c r="D255" s="51" t="s">
        <v>14</v>
      </c>
      <c r="E255" s="52">
        <v>99.75</v>
      </c>
      <c r="F255" s="52">
        <v>100.5</v>
      </c>
      <c r="G255" s="52">
        <v>0</v>
      </c>
      <c r="H255" s="53">
        <f t="shared" ref="H255" si="310">(F255-E255)*C255</f>
        <v>24000</v>
      </c>
      <c r="I255" s="54">
        <v>0</v>
      </c>
      <c r="J255" s="53">
        <f t="shared" ref="J255" si="311">(I255+H255)</f>
        <v>24000</v>
      </c>
      <c r="K255" s="55"/>
    </row>
    <row r="256" spans="1:11">
      <c r="A256" s="49">
        <v>43630</v>
      </c>
      <c r="B256" s="50" t="s">
        <v>130</v>
      </c>
      <c r="C256" s="51">
        <v>2800</v>
      </c>
      <c r="D256" s="51" t="s">
        <v>14</v>
      </c>
      <c r="E256" s="52">
        <v>1365</v>
      </c>
      <c r="F256" s="52">
        <v>1372</v>
      </c>
      <c r="G256" s="52">
        <v>1380</v>
      </c>
      <c r="H256" s="53">
        <f t="shared" ref="H256" si="312">(F256-E256)*C256</f>
        <v>19600</v>
      </c>
      <c r="I256" s="54">
        <f>(IF(D256="SHORT",IF(H256="",0,F256-G256),IF(H256="",0,G256-F256)))*C256</f>
        <v>22400</v>
      </c>
      <c r="J256" s="53">
        <f t="shared" ref="J256" si="313">(I256+H256)</f>
        <v>42000</v>
      </c>
      <c r="K256" s="55"/>
    </row>
    <row r="257" spans="1:11">
      <c r="A257" s="49">
        <v>43629</v>
      </c>
      <c r="B257" s="50" t="s">
        <v>228</v>
      </c>
      <c r="C257" s="51">
        <v>11200</v>
      </c>
      <c r="D257" s="51" t="s">
        <v>14</v>
      </c>
      <c r="E257" s="52">
        <v>125.5</v>
      </c>
      <c r="F257" s="52">
        <v>125.5</v>
      </c>
      <c r="G257" s="52">
        <v>0</v>
      </c>
      <c r="H257" s="53">
        <f t="shared" ref="H257" si="314">(F257-E257)*C257</f>
        <v>0</v>
      </c>
      <c r="I257" s="54">
        <v>0</v>
      </c>
      <c r="J257" s="53">
        <f t="shared" ref="J257:J258" si="315">(I257+H257)</f>
        <v>0</v>
      </c>
      <c r="K257" s="55"/>
    </row>
    <row r="258" spans="1:11">
      <c r="A258" s="49">
        <v>43628</v>
      </c>
      <c r="B258" s="50" t="s">
        <v>170</v>
      </c>
      <c r="C258" s="51">
        <v>32000</v>
      </c>
      <c r="D258" s="51" t="s">
        <v>14</v>
      </c>
      <c r="E258" s="52">
        <v>97</v>
      </c>
      <c r="F258" s="52">
        <v>97.5</v>
      </c>
      <c r="G258" s="52">
        <v>0</v>
      </c>
      <c r="H258" s="53">
        <f t="shared" ref="H258" si="316">(F258-E258)*C258</f>
        <v>16000</v>
      </c>
      <c r="I258" s="54">
        <v>0</v>
      </c>
      <c r="J258" s="53">
        <f t="shared" si="315"/>
        <v>16000</v>
      </c>
      <c r="K258" s="55"/>
    </row>
    <row r="259" spans="1:11">
      <c r="A259" s="49">
        <v>43628</v>
      </c>
      <c r="B259" s="50" t="s">
        <v>230</v>
      </c>
      <c r="C259" s="51">
        <v>30000</v>
      </c>
      <c r="D259" s="51" t="s">
        <v>14</v>
      </c>
      <c r="E259" s="52">
        <v>70.8</v>
      </c>
      <c r="F259" s="52">
        <v>70</v>
      </c>
      <c r="G259" s="52">
        <v>0</v>
      </c>
      <c r="H259" s="53">
        <f t="shared" ref="H259" si="317">(F259-E259)*C259</f>
        <v>-23999.999999999916</v>
      </c>
      <c r="I259" s="54">
        <v>0</v>
      </c>
      <c r="J259" s="53">
        <f t="shared" ref="J259" si="318">(I259+H259)</f>
        <v>-23999.999999999916</v>
      </c>
      <c r="K259" s="55"/>
    </row>
    <row r="260" spans="1:11">
      <c r="A260" s="49">
        <v>43627</v>
      </c>
      <c r="B260" s="50" t="s">
        <v>229</v>
      </c>
      <c r="C260" s="51">
        <v>1600</v>
      </c>
      <c r="D260" s="51" t="s">
        <v>14</v>
      </c>
      <c r="E260" s="52">
        <v>1308</v>
      </c>
      <c r="F260" s="52">
        <v>1298</v>
      </c>
      <c r="G260" s="52">
        <v>0</v>
      </c>
      <c r="H260" s="53">
        <f t="shared" ref="H260" si="319">(F260-E260)*C260</f>
        <v>-16000</v>
      </c>
      <c r="I260" s="54">
        <v>0</v>
      </c>
      <c r="J260" s="53">
        <f t="shared" ref="J260" si="320">(I260+H260)</f>
        <v>-16000</v>
      </c>
      <c r="K260" s="55"/>
    </row>
    <row r="261" spans="1:11">
      <c r="A261" s="49">
        <v>43626</v>
      </c>
      <c r="B261" s="50" t="s">
        <v>228</v>
      </c>
      <c r="C261" s="51">
        <v>11200</v>
      </c>
      <c r="D261" s="51" t="s">
        <v>14</v>
      </c>
      <c r="E261" s="52">
        <v>120.1</v>
      </c>
      <c r="F261" s="52">
        <v>120.9</v>
      </c>
      <c r="G261" s="52">
        <v>0</v>
      </c>
      <c r="H261" s="53">
        <f t="shared" ref="H261:H268" si="321">(F261-E261)*C261</f>
        <v>8960.0000000001273</v>
      </c>
      <c r="I261" s="54">
        <v>0</v>
      </c>
      <c r="J261" s="53">
        <f t="shared" ref="J261:J268" si="322">(I261+H261)</f>
        <v>8960.0000000001273</v>
      </c>
      <c r="K261" s="55"/>
    </row>
    <row r="262" spans="1:11">
      <c r="A262" s="49">
        <v>43626</v>
      </c>
      <c r="B262" s="50" t="s">
        <v>198</v>
      </c>
      <c r="C262" s="51">
        <v>24000</v>
      </c>
      <c r="D262" s="51" t="s">
        <v>14</v>
      </c>
      <c r="E262" s="52">
        <v>139</v>
      </c>
      <c r="F262" s="52">
        <v>139</v>
      </c>
      <c r="G262" s="52">
        <v>0</v>
      </c>
      <c r="H262" s="53">
        <f t="shared" si="321"/>
        <v>0</v>
      </c>
      <c r="I262" s="54">
        <v>0</v>
      </c>
      <c r="J262" s="53">
        <f t="shared" si="322"/>
        <v>0</v>
      </c>
      <c r="K262" s="55"/>
    </row>
    <row r="263" spans="1:11">
      <c r="A263" s="49">
        <v>43626</v>
      </c>
      <c r="B263" s="50" t="s">
        <v>15</v>
      </c>
      <c r="C263" s="51">
        <v>2400</v>
      </c>
      <c r="D263" s="51" t="s">
        <v>14</v>
      </c>
      <c r="E263" s="52">
        <v>1014</v>
      </c>
      <c r="F263" s="52">
        <v>1021</v>
      </c>
      <c r="G263" s="52">
        <v>0</v>
      </c>
      <c r="H263" s="53">
        <f t="shared" si="321"/>
        <v>16800</v>
      </c>
      <c r="I263" s="54">
        <v>0</v>
      </c>
      <c r="J263" s="53">
        <f t="shared" si="322"/>
        <v>16800</v>
      </c>
      <c r="K263" s="55"/>
    </row>
    <row r="264" spans="1:11">
      <c r="A264" s="49">
        <v>43623</v>
      </c>
      <c r="B264" s="50" t="s">
        <v>227</v>
      </c>
      <c r="C264" s="51">
        <v>14000</v>
      </c>
      <c r="D264" s="51" t="s">
        <v>14</v>
      </c>
      <c r="E264" s="52">
        <v>289</v>
      </c>
      <c r="F264" s="52">
        <v>290.5</v>
      </c>
      <c r="G264" s="52">
        <v>292</v>
      </c>
      <c r="H264" s="53">
        <f t="shared" si="321"/>
        <v>21000</v>
      </c>
      <c r="I264" s="54">
        <f>(IF(D264="SHORT",IF(H264="",0,F264-G264),IF(H264="",0,G264-F264)))*C264</f>
        <v>21000</v>
      </c>
      <c r="J264" s="53">
        <f t="shared" si="322"/>
        <v>42000</v>
      </c>
      <c r="K264" s="55"/>
    </row>
    <row r="265" spans="1:11">
      <c r="A265" s="49">
        <v>43622</v>
      </c>
      <c r="B265" s="50" t="s">
        <v>198</v>
      </c>
      <c r="C265" s="51">
        <v>24000</v>
      </c>
      <c r="D265" s="51" t="s">
        <v>14</v>
      </c>
      <c r="E265" s="52">
        <v>141</v>
      </c>
      <c r="F265" s="52">
        <v>142</v>
      </c>
      <c r="G265" s="52">
        <v>0</v>
      </c>
      <c r="H265" s="53">
        <f t="shared" si="321"/>
        <v>24000</v>
      </c>
      <c r="I265" s="54">
        <v>0</v>
      </c>
      <c r="J265" s="53">
        <f t="shared" si="322"/>
        <v>24000</v>
      </c>
      <c r="K265" s="55"/>
    </row>
    <row r="266" spans="1:11">
      <c r="A266" s="49">
        <v>43620</v>
      </c>
      <c r="B266" s="50" t="s">
        <v>227</v>
      </c>
      <c r="C266" s="51">
        <v>14000</v>
      </c>
      <c r="D266" s="51" t="s">
        <v>14</v>
      </c>
      <c r="E266" s="52">
        <v>289.5</v>
      </c>
      <c r="F266" s="52">
        <v>287.75</v>
      </c>
      <c r="G266" s="52">
        <v>0</v>
      </c>
      <c r="H266" s="53">
        <f t="shared" si="321"/>
        <v>-24500</v>
      </c>
      <c r="I266" s="54">
        <v>0</v>
      </c>
      <c r="J266" s="53">
        <f t="shared" si="322"/>
        <v>-24500</v>
      </c>
      <c r="K266" s="55"/>
    </row>
    <row r="267" spans="1:11">
      <c r="A267" s="49">
        <v>43620</v>
      </c>
      <c r="B267" s="50" t="s">
        <v>186</v>
      </c>
      <c r="C267" s="51">
        <v>16000</v>
      </c>
      <c r="D267" s="51" t="s">
        <v>14</v>
      </c>
      <c r="E267" s="52">
        <v>143</v>
      </c>
      <c r="F267" s="52">
        <v>141.75</v>
      </c>
      <c r="G267" s="52">
        <v>0</v>
      </c>
      <c r="H267" s="53">
        <f t="shared" si="321"/>
        <v>-20000</v>
      </c>
      <c r="I267" s="54">
        <v>0</v>
      </c>
      <c r="J267" s="53">
        <f t="shared" si="322"/>
        <v>-20000</v>
      </c>
      <c r="K267" s="55"/>
    </row>
    <row r="268" spans="1:11">
      <c r="A268" s="49">
        <v>43619</v>
      </c>
      <c r="B268" s="50" t="s">
        <v>168</v>
      </c>
      <c r="C268" s="51">
        <v>24000</v>
      </c>
      <c r="D268" s="51" t="s">
        <v>14</v>
      </c>
      <c r="E268" s="52">
        <v>146.5</v>
      </c>
      <c r="F268" s="52">
        <v>147.5</v>
      </c>
      <c r="G268" s="52">
        <v>148.5</v>
      </c>
      <c r="H268" s="53">
        <f t="shared" si="321"/>
        <v>24000</v>
      </c>
      <c r="I268" s="54">
        <f>(IF(D268="SHORT",IF(H268="",0,F268-G268),IF(H268="",0,G268-F268)))*C268</f>
        <v>24000</v>
      </c>
      <c r="J268" s="53">
        <f t="shared" si="322"/>
        <v>48000</v>
      </c>
      <c r="K268" s="55"/>
    </row>
    <row r="269" spans="1:11">
      <c r="A269" s="49">
        <v>43619</v>
      </c>
      <c r="B269" s="50" t="s">
        <v>226</v>
      </c>
      <c r="C269" s="51">
        <v>14000</v>
      </c>
      <c r="D269" s="51" t="s">
        <v>14</v>
      </c>
      <c r="E269" s="52">
        <v>170</v>
      </c>
      <c r="F269" s="52">
        <v>170.5</v>
      </c>
      <c r="G269" s="52">
        <v>0</v>
      </c>
      <c r="H269" s="53">
        <f t="shared" ref="H269" si="323">(F269-E269)*C269</f>
        <v>7000</v>
      </c>
      <c r="I269" s="54">
        <v>0</v>
      </c>
      <c r="J269" s="53">
        <f t="shared" ref="J269" si="324">(I269+H269)</f>
        <v>7000</v>
      </c>
      <c r="K269" s="55"/>
    </row>
    <row r="270" spans="1:11">
      <c r="A270" s="49">
        <v>43619</v>
      </c>
      <c r="B270" s="50" t="s">
        <v>168</v>
      </c>
      <c r="C270" s="51">
        <v>24000</v>
      </c>
      <c r="D270" s="51" t="s">
        <v>14</v>
      </c>
      <c r="E270" s="52">
        <v>146.15</v>
      </c>
      <c r="F270" s="52">
        <v>145.75</v>
      </c>
      <c r="G270" s="52">
        <v>0</v>
      </c>
      <c r="H270" s="53">
        <f t="shared" ref="H270" si="325">(F270-E270)*C270</f>
        <v>-9600.0000000001364</v>
      </c>
      <c r="I270" s="54">
        <v>0</v>
      </c>
      <c r="J270" s="53">
        <f t="shared" ref="J270" si="326">(I270+H270)</f>
        <v>-9600.0000000001364</v>
      </c>
      <c r="K270" s="55"/>
    </row>
    <row r="271" spans="1:11">
      <c r="A271" s="56"/>
      <c r="B271" s="56"/>
      <c r="C271" s="56"/>
      <c r="D271" s="56"/>
      <c r="E271" s="56"/>
      <c r="F271" s="56"/>
      <c r="G271" s="57" t="s">
        <v>171</v>
      </c>
      <c r="H271" s="58">
        <f>SUM(H242:H270)</f>
        <v>194459.99999999942</v>
      </c>
      <c r="I271" s="57" t="s">
        <v>93</v>
      </c>
      <c r="J271" s="58">
        <f>SUM(J242:J270)</f>
        <v>355459.99999999971</v>
      </c>
      <c r="K271" s="55"/>
    </row>
    <row r="272" spans="1:11">
      <c r="A272" s="49"/>
      <c r="B272" s="50"/>
      <c r="C272" s="51"/>
      <c r="D272" s="51"/>
      <c r="E272" s="52"/>
      <c r="F272" s="52"/>
      <c r="G272" s="52"/>
      <c r="H272" s="53"/>
      <c r="I272" s="54"/>
      <c r="J272" s="53"/>
      <c r="K272" s="55"/>
    </row>
    <row r="273" spans="1:11">
      <c r="A273" s="56"/>
      <c r="B273" s="59"/>
      <c r="C273" s="59"/>
      <c r="D273" s="60"/>
      <c r="E273" s="61">
        <v>43586</v>
      </c>
      <c r="F273" s="61"/>
      <c r="G273" s="59"/>
      <c r="H273" s="59"/>
      <c r="I273" s="62"/>
      <c r="J273" s="62"/>
      <c r="K273" s="55"/>
    </row>
    <row r="274" spans="1:11">
      <c r="A274" s="49"/>
      <c r="B274" s="50"/>
      <c r="C274" s="51"/>
      <c r="D274" s="51"/>
      <c r="E274" s="52"/>
      <c r="F274" s="52"/>
      <c r="G274" s="52"/>
      <c r="H274" s="53"/>
      <c r="I274" s="54"/>
      <c r="J274" s="53"/>
      <c r="K274" s="55"/>
    </row>
    <row r="275" spans="1:11">
      <c r="A275" s="49">
        <v>43616</v>
      </c>
      <c r="B275" s="50" t="s">
        <v>50</v>
      </c>
      <c r="C275" s="51">
        <v>5600</v>
      </c>
      <c r="D275" s="51" t="s">
        <v>14</v>
      </c>
      <c r="E275" s="52">
        <v>709</v>
      </c>
      <c r="F275" s="52">
        <v>712</v>
      </c>
      <c r="G275" s="52">
        <v>715</v>
      </c>
      <c r="H275" s="53">
        <f t="shared" ref="H275" si="327">(F275-E275)*C275</f>
        <v>16800</v>
      </c>
      <c r="I275" s="54">
        <f>(IF(D275="SHORT",IF(H275="",0,F275-G275),IF(H275="",0,G275-F275)))*C275</f>
        <v>16800</v>
      </c>
      <c r="J275" s="53">
        <f t="shared" ref="J275" si="328">(I275+H275)</f>
        <v>33600</v>
      </c>
      <c r="K275" s="55"/>
    </row>
    <row r="276" spans="1:11">
      <c r="A276" s="49">
        <v>43615</v>
      </c>
      <c r="B276" s="50" t="s">
        <v>27</v>
      </c>
      <c r="C276" s="51">
        <v>7200</v>
      </c>
      <c r="D276" s="51" t="s">
        <v>14</v>
      </c>
      <c r="E276" s="52">
        <v>361.1</v>
      </c>
      <c r="F276" s="52">
        <v>357.5</v>
      </c>
      <c r="G276" s="52">
        <v>0</v>
      </c>
      <c r="H276" s="53">
        <f t="shared" ref="H276" si="329">(F276-E276)*C276</f>
        <v>-25920.000000000164</v>
      </c>
      <c r="I276" s="54">
        <v>0</v>
      </c>
      <c r="J276" s="53">
        <f t="shared" ref="J276" si="330">(I276+H276)</f>
        <v>-25920.000000000164</v>
      </c>
      <c r="K276" s="55"/>
    </row>
    <row r="277" spans="1:11">
      <c r="A277" s="49">
        <v>43614</v>
      </c>
      <c r="B277" s="50" t="s">
        <v>221</v>
      </c>
      <c r="C277" s="51">
        <v>18000</v>
      </c>
      <c r="D277" s="51" t="s">
        <v>14</v>
      </c>
      <c r="E277" s="52">
        <v>132</v>
      </c>
      <c r="F277" s="52">
        <v>133</v>
      </c>
      <c r="G277" s="52">
        <v>133.94999999999999</v>
      </c>
      <c r="H277" s="53">
        <f t="shared" ref="H277" si="331">(F277-E277)*C277</f>
        <v>18000</v>
      </c>
      <c r="I277" s="54">
        <f>(IF(D277="SHORT",IF(H277="",0,F277-G277),IF(H277="",0,G277-F277)))*C277</f>
        <v>17099.999999999796</v>
      </c>
      <c r="J277" s="53">
        <f t="shared" ref="J277" si="332">(I277+H277)</f>
        <v>35099.999999999796</v>
      </c>
      <c r="K277" s="55"/>
    </row>
    <row r="278" spans="1:11">
      <c r="A278" s="49">
        <v>43612</v>
      </c>
      <c r="B278" s="50" t="s">
        <v>201</v>
      </c>
      <c r="C278" s="51">
        <v>10000</v>
      </c>
      <c r="D278" s="51" t="s">
        <v>14</v>
      </c>
      <c r="E278" s="52">
        <v>216</v>
      </c>
      <c r="F278" s="52">
        <v>217.5</v>
      </c>
      <c r="G278" s="52">
        <v>0</v>
      </c>
      <c r="H278" s="53">
        <f t="shared" ref="H278" si="333">(F278-E278)*C278</f>
        <v>15000</v>
      </c>
      <c r="I278" s="54">
        <v>0</v>
      </c>
      <c r="J278" s="53">
        <f t="shared" ref="J278" si="334">(I278+H278)</f>
        <v>15000</v>
      </c>
      <c r="K278" s="55"/>
    </row>
    <row r="279" spans="1:11">
      <c r="A279" s="49">
        <v>43609</v>
      </c>
      <c r="B279" s="50" t="s">
        <v>169</v>
      </c>
      <c r="C279" s="51">
        <v>48000</v>
      </c>
      <c r="D279" s="51" t="s">
        <v>14</v>
      </c>
      <c r="E279" s="52">
        <v>39.049999999999997</v>
      </c>
      <c r="F279" s="52">
        <v>39.049999999999997</v>
      </c>
      <c r="G279" s="52">
        <v>0</v>
      </c>
      <c r="H279" s="53">
        <f t="shared" ref="H279" si="335">(F279-E279)*C279</f>
        <v>0</v>
      </c>
      <c r="I279" s="54">
        <v>0</v>
      </c>
      <c r="J279" s="53">
        <f t="shared" ref="J279" si="336">(I279+H279)</f>
        <v>0</v>
      </c>
      <c r="K279" s="55"/>
    </row>
    <row r="280" spans="1:11">
      <c r="A280" s="49">
        <v>43609</v>
      </c>
      <c r="B280" s="50" t="s">
        <v>173</v>
      </c>
      <c r="C280" s="51">
        <v>36000</v>
      </c>
      <c r="D280" s="51" t="s">
        <v>14</v>
      </c>
      <c r="E280" s="52">
        <v>53.7</v>
      </c>
      <c r="F280" s="52">
        <v>54.2</v>
      </c>
      <c r="G280" s="52">
        <v>54.7</v>
      </c>
      <c r="H280" s="53">
        <f t="shared" ref="H280" si="337">(F280-E280)*C280</f>
        <v>18000</v>
      </c>
      <c r="I280" s="54">
        <f>(IF(D280="SHORT",IF(H280="",0,F280-G280),IF(H280="",0,G280-F280)))*C280</f>
        <v>18000</v>
      </c>
      <c r="J280" s="53">
        <f t="shared" ref="J280" si="338">(I280+H280)</f>
        <v>36000</v>
      </c>
      <c r="K280" s="55"/>
    </row>
    <row r="281" spans="1:11">
      <c r="A281" s="49">
        <v>43608</v>
      </c>
      <c r="B281" s="50" t="s">
        <v>225</v>
      </c>
      <c r="C281" s="51">
        <v>28000</v>
      </c>
      <c r="D281" s="51" t="s">
        <v>14</v>
      </c>
      <c r="E281" s="52">
        <v>100</v>
      </c>
      <c r="F281" s="52">
        <v>101</v>
      </c>
      <c r="G281" s="52">
        <v>102</v>
      </c>
      <c r="H281" s="53">
        <f t="shared" ref="H281" si="339">(F281-E281)*C281</f>
        <v>28000</v>
      </c>
      <c r="I281" s="54">
        <f>(IF(D281="SHORT",IF(H281="",0,F281-G281),IF(H281="",0,G281-F281)))*C281</f>
        <v>28000</v>
      </c>
      <c r="J281" s="53">
        <f t="shared" ref="J281" si="340">(I281+H281)</f>
        <v>56000</v>
      </c>
      <c r="K281" s="55"/>
    </row>
    <row r="282" spans="1:11">
      <c r="A282" s="49">
        <v>43607</v>
      </c>
      <c r="B282" s="50" t="s">
        <v>224</v>
      </c>
      <c r="C282" s="51">
        <v>1500</v>
      </c>
      <c r="D282" s="51" t="s">
        <v>14</v>
      </c>
      <c r="E282" s="52">
        <v>1465</v>
      </c>
      <c r="F282" s="52">
        <v>1477</v>
      </c>
      <c r="G282" s="52">
        <v>0</v>
      </c>
      <c r="H282" s="53">
        <f t="shared" ref="H282" si="341">(F282-E282)*C282</f>
        <v>18000</v>
      </c>
      <c r="I282" s="54">
        <v>0</v>
      </c>
      <c r="J282" s="53">
        <f t="shared" ref="J282" si="342">(I282+H282)</f>
        <v>18000</v>
      </c>
      <c r="K282" s="55"/>
    </row>
    <row r="283" spans="1:11">
      <c r="A283" s="49">
        <v>43606</v>
      </c>
      <c r="B283" s="50" t="s">
        <v>208</v>
      </c>
      <c r="C283" s="51">
        <v>8000</v>
      </c>
      <c r="D283" s="51" t="s">
        <v>14</v>
      </c>
      <c r="E283" s="52">
        <v>270</v>
      </c>
      <c r="F283" s="52">
        <v>266</v>
      </c>
      <c r="G283" s="52">
        <v>0</v>
      </c>
      <c r="H283" s="53">
        <f t="shared" ref="H283" si="343">(F283-E283)*C283</f>
        <v>-32000</v>
      </c>
      <c r="I283" s="54">
        <v>0</v>
      </c>
      <c r="J283" s="53">
        <f t="shared" ref="J283" si="344">(I283+H283)</f>
        <v>-32000</v>
      </c>
      <c r="K283" s="55"/>
    </row>
    <row r="284" spans="1:11">
      <c r="A284" s="49">
        <v>43605</v>
      </c>
      <c r="B284" s="50" t="s">
        <v>201</v>
      </c>
      <c r="C284" s="51">
        <v>5000</v>
      </c>
      <c r="D284" s="51" t="s">
        <v>14</v>
      </c>
      <c r="E284" s="52">
        <v>400</v>
      </c>
      <c r="F284" s="52">
        <v>401.5</v>
      </c>
      <c r="G284" s="52">
        <v>403</v>
      </c>
      <c r="H284" s="53">
        <f t="shared" ref="H284" si="345">(F284-E284)*C284</f>
        <v>7500</v>
      </c>
      <c r="I284" s="54">
        <f>(IF(D284="SHORT",IF(H284="",0,F284-G284),IF(H284="",0,G284-F284)))*C284</f>
        <v>7500</v>
      </c>
      <c r="J284" s="53">
        <f t="shared" ref="J284" si="346">(I284+H284)</f>
        <v>15000</v>
      </c>
      <c r="K284" s="55"/>
    </row>
    <row r="285" spans="1:11">
      <c r="A285" s="49">
        <v>43605</v>
      </c>
      <c r="B285" s="50" t="s">
        <v>223</v>
      </c>
      <c r="C285" s="51">
        <v>16000</v>
      </c>
      <c r="D285" s="51" t="s">
        <v>14</v>
      </c>
      <c r="E285" s="52">
        <v>88.5</v>
      </c>
      <c r="F285" s="52">
        <v>87</v>
      </c>
      <c r="G285" s="52">
        <v>0</v>
      </c>
      <c r="H285" s="53">
        <f t="shared" ref="H285" si="347">(F285-E285)*C285</f>
        <v>-24000</v>
      </c>
      <c r="I285" s="54">
        <v>0</v>
      </c>
      <c r="J285" s="53">
        <f t="shared" ref="J285" si="348">(I285+H285)</f>
        <v>-24000</v>
      </c>
      <c r="K285" s="55"/>
    </row>
    <row r="286" spans="1:11">
      <c r="A286" s="49">
        <v>43602</v>
      </c>
      <c r="B286" s="50" t="s">
        <v>222</v>
      </c>
      <c r="C286" s="51">
        <v>1600</v>
      </c>
      <c r="D286" s="51" t="s">
        <v>14</v>
      </c>
      <c r="E286" s="52">
        <v>1595</v>
      </c>
      <c r="F286" s="52">
        <v>1605</v>
      </c>
      <c r="G286" s="52">
        <v>1615</v>
      </c>
      <c r="H286" s="53">
        <f t="shared" ref="H286" si="349">(F286-E286)*C286</f>
        <v>16000</v>
      </c>
      <c r="I286" s="54">
        <f>(IF(D286="SHORT",IF(H286="",0,F286-G286),IF(H286="",0,G286-F286)))*C286</f>
        <v>16000</v>
      </c>
      <c r="J286" s="53">
        <f t="shared" ref="J286" si="350">(I286+H286)</f>
        <v>32000</v>
      </c>
      <c r="K286" s="55"/>
    </row>
    <row r="287" spans="1:11">
      <c r="A287" s="49">
        <v>43601</v>
      </c>
      <c r="B287" s="50" t="s">
        <v>198</v>
      </c>
      <c r="C287" s="51">
        <v>24000</v>
      </c>
      <c r="D287" s="51" t="s">
        <v>14</v>
      </c>
      <c r="E287" s="52">
        <v>120</v>
      </c>
      <c r="F287" s="52">
        <v>121</v>
      </c>
      <c r="G287" s="52">
        <v>122</v>
      </c>
      <c r="H287" s="53">
        <f t="shared" ref="H287" si="351">(F287-E287)*C287</f>
        <v>24000</v>
      </c>
      <c r="I287" s="54">
        <f>(IF(D287="SHORT",IF(H287="",0,F287-G287),IF(H287="",0,G287-F287)))*C287</f>
        <v>24000</v>
      </c>
      <c r="J287" s="53">
        <f t="shared" ref="J287" si="352">(I287+H287)</f>
        <v>48000</v>
      </c>
      <c r="K287" s="55"/>
    </row>
    <row r="288" spans="1:11">
      <c r="A288" s="49">
        <v>43600</v>
      </c>
      <c r="B288" s="50" t="s">
        <v>47</v>
      </c>
      <c r="C288" s="51">
        <v>16000</v>
      </c>
      <c r="D288" s="51" t="s">
        <v>14</v>
      </c>
      <c r="E288" s="52">
        <v>128.5</v>
      </c>
      <c r="F288" s="52">
        <v>129.5</v>
      </c>
      <c r="G288" s="52">
        <v>130.35</v>
      </c>
      <c r="H288" s="53">
        <f t="shared" ref="H288" si="353">(F288-E288)*C288</f>
        <v>16000</v>
      </c>
      <c r="I288" s="54">
        <f>(IF(D288="SHORT",IF(H288="",0,F288-G288),IF(H288="",0,G288-F288)))*C288</f>
        <v>13599.999999999909</v>
      </c>
      <c r="J288" s="53">
        <f t="shared" ref="J288" si="354">(I288+H288)</f>
        <v>29599.999999999909</v>
      </c>
      <c r="K288" s="55"/>
    </row>
    <row r="289" spans="1:11">
      <c r="A289" s="49">
        <v>43599</v>
      </c>
      <c r="B289" s="50" t="s">
        <v>221</v>
      </c>
      <c r="C289" s="51">
        <v>18000</v>
      </c>
      <c r="D289" s="51" t="s">
        <v>14</v>
      </c>
      <c r="E289" s="52">
        <v>117</v>
      </c>
      <c r="F289" s="52">
        <v>118</v>
      </c>
      <c r="G289" s="52">
        <v>119</v>
      </c>
      <c r="H289" s="53">
        <f t="shared" ref="H289" si="355">(F289-E289)*C289</f>
        <v>18000</v>
      </c>
      <c r="I289" s="54">
        <f>(IF(D289="SHORT",IF(H289="",0,F289-G289),IF(H289="",0,G289-F289)))*C289</f>
        <v>18000</v>
      </c>
      <c r="J289" s="53">
        <f t="shared" ref="J289" si="356">(I289+H289)</f>
        <v>36000</v>
      </c>
      <c r="K289" s="55"/>
    </row>
    <row r="290" spans="1:11">
      <c r="A290" s="49">
        <v>43598</v>
      </c>
      <c r="B290" s="50" t="s">
        <v>216</v>
      </c>
      <c r="C290" s="51">
        <v>28000</v>
      </c>
      <c r="D290" s="51" t="s">
        <v>14</v>
      </c>
      <c r="E290" s="52">
        <v>98.6</v>
      </c>
      <c r="F290" s="52">
        <v>97.8</v>
      </c>
      <c r="G290" s="52">
        <v>0</v>
      </c>
      <c r="H290" s="53">
        <f t="shared" ref="H290" si="357">(F290-E290)*C290</f>
        <v>-22399.99999999992</v>
      </c>
      <c r="I290" s="54">
        <v>0</v>
      </c>
      <c r="J290" s="53">
        <f t="shared" ref="J290" si="358">(I290+H290)</f>
        <v>-22399.99999999992</v>
      </c>
      <c r="K290" s="55"/>
    </row>
    <row r="291" spans="1:11">
      <c r="A291" s="49">
        <v>43595</v>
      </c>
      <c r="B291" s="50" t="s">
        <v>38</v>
      </c>
      <c r="C291" s="51">
        <v>28000</v>
      </c>
      <c r="D291" s="51" t="s">
        <v>14</v>
      </c>
      <c r="E291" s="52">
        <v>86</v>
      </c>
      <c r="F291" s="52">
        <v>86.6</v>
      </c>
      <c r="G291" s="52">
        <v>0</v>
      </c>
      <c r="H291" s="53">
        <f t="shared" ref="H291" si="359">(F291-E291)*C291</f>
        <v>16799.99999999984</v>
      </c>
      <c r="I291" s="54">
        <v>0</v>
      </c>
      <c r="J291" s="53">
        <f t="shared" ref="J291:J296" si="360">(I291+H291)</f>
        <v>16799.99999999984</v>
      </c>
      <c r="K291" s="55"/>
    </row>
    <row r="292" spans="1:11">
      <c r="A292" s="49">
        <v>43594</v>
      </c>
      <c r="B292" s="50" t="s">
        <v>173</v>
      </c>
      <c r="C292" s="51">
        <v>18000</v>
      </c>
      <c r="D292" s="51" t="s">
        <v>14</v>
      </c>
      <c r="E292" s="52">
        <v>48.85</v>
      </c>
      <c r="F292" s="52">
        <v>48.35</v>
      </c>
      <c r="G292" s="52">
        <v>0</v>
      </c>
      <c r="H292" s="53">
        <f>(E292-F292)*C292</f>
        <v>9000</v>
      </c>
      <c r="I292" s="54">
        <v>0</v>
      </c>
      <c r="J292" s="53">
        <f t="shared" si="360"/>
        <v>9000</v>
      </c>
      <c r="K292" s="55"/>
    </row>
    <row r="293" spans="1:11">
      <c r="A293" s="49">
        <v>43593</v>
      </c>
      <c r="B293" s="50" t="s">
        <v>220</v>
      </c>
      <c r="C293" s="51">
        <v>1600</v>
      </c>
      <c r="D293" s="51" t="s">
        <v>14</v>
      </c>
      <c r="E293" s="52">
        <v>1066</v>
      </c>
      <c r="F293" s="52">
        <v>1066</v>
      </c>
      <c r="G293" s="52">
        <v>0</v>
      </c>
      <c r="H293" s="53">
        <f t="shared" ref="H293" si="361">(F293-E293)*C293</f>
        <v>0</v>
      </c>
      <c r="I293" s="54">
        <v>0</v>
      </c>
      <c r="J293" s="53">
        <f t="shared" si="360"/>
        <v>0</v>
      </c>
      <c r="K293" s="55"/>
    </row>
    <row r="294" spans="1:11">
      <c r="A294" s="49">
        <v>43592</v>
      </c>
      <c r="B294" s="50" t="s">
        <v>219</v>
      </c>
      <c r="C294" s="51">
        <v>16000</v>
      </c>
      <c r="D294" s="51" t="s">
        <v>14</v>
      </c>
      <c r="E294" s="52">
        <v>194</v>
      </c>
      <c r="F294" s="52">
        <v>193.5</v>
      </c>
      <c r="G294" s="52">
        <v>0</v>
      </c>
      <c r="H294" s="53">
        <f t="shared" ref="H294" si="362">(F294-E294)*C294</f>
        <v>-8000</v>
      </c>
      <c r="I294" s="54">
        <v>0</v>
      </c>
      <c r="J294" s="53">
        <f t="shared" si="360"/>
        <v>-8000</v>
      </c>
      <c r="K294" s="55"/>
    </row>
    <row r="295" spans="1:11">
      <c r="A295" s="49">
        <v>43591</v>
      </c>
      <c r="B295" s="50" t="s">
        <v>218</v>
      </c>
      <c r="C295" s="51">
        <v>26000</v>
      </c>
      <c r="D295" s="51" t="s">
        <v>14</v>
      </c>
      <c r="E295" s="52">
        <v>118</v>
      </c>
      <c r="F295" s="52">
        <v>118.75</v>
      </c>
      <c r="G295" s="52">
        <v>119.5</v>
      </c>
      <c r="H295" s="53">
        <f t="shared" ref="H295" si="363">(F295-E295)*C295</f>
        <v>19500</v>
      </c>
      <c r="I295" s="54">
        <f>(IF(D295="SHORT",IF(H295="",0,F295-G295),IF(H295="",0,G295-F295)))*C295</f>
        <v>19500</v>
      </c>
      <c r="J295" s="53">
        <f t="shared" si="360"/>
        <v>39000</v>
      </c>
      <c r="K295" s="55"/>
    </row>
    <row r="296" spans="1:11">
      <c r="A296" s="49">
        <v>43588</v>
      </c>
      <c r="B296" s="50" t="s">
        <v>216</v>
      </c>
      <c r="C296" s="51">
        <v>14000</v>
      </c>
      <c r="D296" s="51" t="s">
        <v>14</v>
      </c>
      <c r="E296" s="52">
        <v>96.5</v>
      </c>
      <c r="F296" s="52">
        <v>97.25</v>
      </c>
      <c r="G296" s="52">
        <v>98</v>
      </c>
      <c r="H296" s="53">
        <f t="shared" ref="H296" si="364">(F296-E296)*C296</f>
        <v>10500</v>
      </c>
      <c r="I296" s="54">
        <f>(IF(D296="SHORT",IF(H296="",0,F296-G296),IF(H296="",0,G296-F296)))*C296</f>
        <v>10500</v>
      </c>
      <c r="J296" s="53">
        <f t="shared" si="360"/>
        <v>21000</v>
      </c>
      <c r="K296" s="55"/>
    </row>
    <row r="297" spans="1:11">
      <c r="A297" s="49">
        <v>43587</v>
      </c>
      <c r="B297" s="50" t="s">
        <v>197</v>
      </c>
      <c r="C297" s="51">
        <v>1600</v>
      </c>
      <c r="D297" s="51" t="s">
        <v>14</v>
      </c>
      <c r="E297" s="52">
        <v>1420</v>
      </c>
      <c r="F297" s="52">
        <v>1430</v>
      </c>
      <c r="G297" s="52">
        <v>0</v>
      </c>
      <c r="H297" s="53">
        <f t="shared" ref="H297" si="365">(F297-E297)*C297</f>
        <v>16000</v>
      </c>
      <c r="I297" s="54">
        <v>0</v>
      </c>
      <c r="J297" s="53">
        <f t="shared" ref="J297:J298" si="366">(I297+H297)</f>
        <v>16000</v>
      </c>
      <c r="K297" s="55"/>
    </row>
    <row r="298" spans="1:11">
      <c r="A298" s="49">
        <v>43587</v>
      </c>
      <c r="B298" s="50" t="s">
        <v>201</v>
      </c>
      <c r="C298" s="51">
        <v>10000</v>
      </c>
      <c r="D298" s="51" t="s">
        <v>14</v>
      </c>
      <c r="E298" s="52">
        <v>397</v>
      </c>
      <c r="F298" s="52">
        <v>395</v>
      </c>
      <c r="G298" s="52">
        <v>0</v>
      </c>
      <c r="H298" s="53">
        <f t="shared" ref="H298" si="367">(F298-E298)*C298</f>
        <v>-20000</v>
      </c>
      <c r="I298" s="54">
        <v>0</v>
      </c>
      <c r="J298" s="53">
        <f t="shared" si="366"/>
        <v>-20000</v>
      </c>
      <c r="K298" s="55"/>
    </row>
    <row r="299" spans="1:11">
      <c r="A299" s="56"/>
      <c r="B299" s="56"/>
      <c r="C299" s="56"/>
      <c r="D299" s="56"/>
      <c r="E299" s="56"/>
      <c r="F299" s="56"/>
      <c r="G299" s="57" t="s">
        <v>171</v>
      </c>
      <c r="H299" s="58">
        <f>SUM(H273:H298)</f>
        <v>134779.99999999977</v>
      </c>
      <c r="I299" s="57" t="s">
        <v>93</v>
      </c>
      <c r="J299" s="58">
        <f>SUM(J273:J298)</f>
        <v>323779.99999999948</v>
      </c>
      <c r="K299" s="55"/>
    </row>
    <row r="300" spans="1:11">
      <c r="A300" s="49"/>
      <c r="B300" s="50"/>
      <c r="C300" s="51"/>
      <c r="D300" s="51"/>
      <c r="E300" s="52"/>
      <c r="F300" s="52"/>
      <c r="G300" s="52"/>
      <c r="H300" s="53"/>
      <c r="I300" s="54"/>
      <c r="J300" s="53"/>
      <c r="K300" s="55"/>
    </row>
    <row r="301" spans="1:11">
      <c r="A301" s="56"/>
      <c r="B301" s="59"/>
      <c r="C301" s="59"/>
      <c r="D301" s="60"/>
      <c r="E301" s="61">
        <v>43556</v>
      </c>
      <c r="F301" s="61"/>
      <c r="G301" s="59"/>
      <c r="H301" s="59"/>
      <c r="I301" s="62"/>
      <c r="J301" s="62"/>
      <c r="K301" s="55"/>
    </row>
    <row r="302" spans="1:11">
      <c r="A302" s="49">
        <v>43585</v>
      </c>
      <c r="B302" s="50" t="s">
        <v>214</v>
      </c>
      <c r="C302" s="51">
        <v>14000</v>
      </c>
      <c r="D302" s="51" t="s">
        <v>14</v>
      </c>
      <c r="E302" s="52">
        <v>203.65</v>
      </c>
      <c r="F302" s="52">
        <v>205</v>
      </c>
      <c r="G302" s="52">
        <v>207</v>
      </c>
      <c r="H302" s="53">
        <f t="shared" ref="H302" si="368">(F302-E302)*C302</f>
        <v>18899.99999999992</v>
      </c>
      <c r="I302" s="54">
        <f>(IF(D302="SHORT",IF(H302="",0,F302-G302),IF(H302="",0,G302-F302)))*C302</f>
        <v>28000</v>
      </c>
      <c r="J302" s="53">
        <f t="shared" ref="J302" si="369">(I302+H302)</f>
        <v>46899.99999999992</v>
      </c>
      <c r="K302" s="55"/>
    </row>
    <row r="303" spans="1:11">
      <c r="A303" s="49">
        <v>43581</v>
      </c>
      <c r="B303" s="50" t="s">
        <v>207</v>
      </c>
      <c r="C303" s="51">
        <v>12000</v>
      </c>
      <c r="D303" s="51" t="s">
        <v>14</v>
      </c>
      <c r="E303" s="52">
        <v>210</v>
      </c>
      <c r="F303" s="52">
        <v>211.25</v>
      </c>
      <c r="G303" s="52">
        <v>0</v>
      </c>
      <c r="H303" s="53">
        <f t="shared" ref="H303" si="370">(F303-E303)*C303</f>
        <v>15000</v>
      </c>
      <c r="I303" s="54">
        <v>0</v>
      </c>
      <c r="J303" s="53">
        <f t="shared" ref="J303" si="371">(I303+H303)</f>
        <v>15000</v>
      </c>
      <c r="K303" s="55"/>
    </row>
    <row r="304" spans="1:11">
      <c r="A304" s="49">
        <v>43581</v>
      </c>
      <c r="B304" s="50" t="s">
        <v>206</v>
      </c>
      <c r="C304" s="51">
        <v>6000</v>
      </c>
      <c r="D304" s="51" t="s">
        <v>14</v>
      </c>
      <c r="E304" s="52">
        <v>351</v>
      </c>
      <c r="F304" s="52">
        <v>353.5</v>
      </c>
      <c r="G304" s="52">
        <v>0</v>
      </c>
      <c r="H304" s="53">
        <f t="shared" ref="H304" si="372">(F304-E304)*C304</f>
        <v>15000</v>
      </c>
      <c r="I304" s="54">
        <v>0</v>
      </c>
      <c r="J304" s="53">
        <f t="shared" ref="J304" si="373">(I304+H304)</f>
        <v>15000</v>
      </c>
      <c r="K304" s="55"/>
    </row>
    <row r="305" spans="1:11">
      <c r="A305" s="49">
        <v>43581</v>
      </c>
      <c r="B305" s="50" t="s">
        <v>208</v>
      </c>
      <c r="C305" s="51">
        <v>8000</v>
      </c>
      <c r="D305" s="51" t="s">
        <v>14</v>
      </c>
      <c r="E305" s="52">
        <v>275.25</v>
      </c>
      <c r="F305" s="52">
        <v>272.25</v>
      </c>
      <c r="G305" s="52">
        <v>0</v>
      </c>
      <c r="H305" s="53">
        <f t="shared" ref="H305" si="374">(F305-E305)*C305</f>
        <v>-24000</v>
      </c>
      <c r="I305" s="54">
        <v>0</v>
      </c>
      <c r="J305" s="53">
        <f t="shared" ref="J305" si="375">(I305+H305)</f>
        <v>-24000</v>
      </c>
      <c r="K305" s="55"/>
    </row>
    <row r="306" spans="1:11">
      <c r="A306" s="49">
        <v>43580</v>
      </c>
      <c r="B306" s="50" t="s">
        <v>130</v>
      </c>
      <c r="C306" s="51">
        <v>2800</v>
      </c>
      <c r="D306" s="51" t="s">
        <v>14</v>
      </c>
      <c r="E306" s="52">
        <v>1450</v>
      </c>
      <c r="F306" s="52">
        <v>1456</v>
      </c>
      <c r="G306" s="52">
        <v>1462</v>
      </c>
      <c r="H306" s="53">
        <f t="shared" ref="H306" si="376">(F306-E306)*C306</f>
        <v>16800</v>
      </c>
      <c r="I306" s="54">
        <f>(IF(D306="SHORT",IF(H306="",0,F306-G306),IF(H306="",0,G306-F306)))*C306</f>
        <v>16800</v>
      </c>
      <c r="J306" s="53">
        <f t="shared" ref="J306" si="377">(I306+H306)</f>
        <v>33600</v>
      </c>
      <c r="K306" s="55"/>
    </row>
    <row r="307" spans="1:11">
      <c r="A307" s="49">
        <v>43579</v>
      </c>
      <c r="B307" s="50" t="s">
        <v>138</v>
      </c>
      <c r="C307" s="51">
        <v>4000</v>
      </c>
      <c r="D307" s="51" t="s">
        <v>14</v>
      </c>
      <c r="E307" s="52">
        <v>765</v>
      </c>
      <c r="F307" s="52">
        <v>769</v>
      </c>
      <c r="G307" s="52">
        <v>774</v>
      </c>
      <c r="H307" s="53">
        <f t="shared" ref="H307" si="378">(F307-E307)*C307</f>
        <v>16000</v>
      </c>
      <c r="I307" s="54">
        <f>(IF(D307="SHORT",IF(H307="",0,F307-G307),IF(H307="",0,G307-F307)))*C307</f>
        <v>20000</v>
      </c>
      <c r="J307" s="53">
        <f t="shared" ref="J307" si="379">(I307+H307)</f>
        <v>36000</v>
      </c>
      <c r="K307" s="55"/>
    </row>
    <row r="308" spans="1:11">
      <c r="A308" s="49">
        <v>43578</v>
      </c>
      <c r="B308" s="50" t="s">
        <v>169</v>
      </c>
      <c r="C308" s="51">
        <v>48000</v>
      </c>
      <c r="D308" s="51" t="s">
        <v>14</v>
      </c>
      <c r="E308" s="52">
        <v>35</v>
      </c>
      <c r="F308" s="52">
        <v>35</v>
      </c>
      <c r="G308" s="52">
        <v>0</v>
      </c>
      <c r="H308" s="53">
        <f t="shared" ref="H308" si="380">(F308-E308)*C308</f>
        <v>0</v>
      </c>
      <c r="I308" s="54">
        <v>0</v>
      </c>
      <c r="J308" s="53">
        <f t="shared" ref="J308" si="381">(I308+H308)</f>
        <v>0</v>
      </c>
      <c r="K308" s="55"/>
    </row>
    <row r="309" spans="1:11">
      <c r="A309" s="49">
        <v>43578</v>
      </c>
      <c r="B309" s="50" t="s">
        <v>201</v>
      </c>
      <c r="C309" s="51">
        <v>10000</v>
      </c>
      <c r="D309" s="51" t="s">
        <v>14</v>
      </c>
      <c r="E309" s="52">
        <v>391.5</v>
      </c>
      <c r="F309" s="52">
        <v>391.5</v>
      </c>
      <c r="G309" s="52">
        <v>0</v>
      </c>
      <c r="H309" s="53">
        <f t="shared" ref="H309:H311" si="382">(F309-E309)*C309</f>
        <v>0</v>
      </c>
      <c r="I309" s="54">
        <v>0</v>
      </c>
      <c r="J309" s="53">
        <f t="shared" ref="J309:J311" si="383">(I309+H309)</f>
        <v>0</v>
      </c>
      <c r="K309" s="55"/>
    </row>
    <row r="310" spans="1:11">
      <c r="A310" s="49">
        <v>43577</v>
      </c>
      <c r="B310" s="50" t="s">
        <v>205</v>
      </c>
      <c r="C310" s="51">
        <v>4800</v>
      </c>
      <c r="D310" s="51" t="s">
        <v>14</v>
      </c>
      <c r="E310" s="52">
        <v>942</v>
      </c>
      <c r="F310" s="52">
        <v>942</v>
      </c>
      <c r="G310" s="52">
        <v>0</v>
      </c>
      <c r="H310" s="53">
        <f t="shared" si="382"/>
        <v>0</v>
      </c>
      <c r="I310" s="54">
        <v>0</v>
      </c>
      <c r="J310" s="53">
        <f t="shared" si="383"/>
        <v>0</v>
      </c>
      <c r="K310" s="55"/>
    </row>
    <row r="311" spans="1:11">
      <c r="A311" s="49">
        <v>43577</v>
      </c>
      <c r="B311" s="50" t="s">
        <v>204</v>
      </c>
      <c r="C311" s="51">
        <v>18000</v>
      </c>
      <c r="D311" s="51" t="s">
        <v>14</v>
      </c>
      <c r="E311" s="52">
        <v>210.1</v>
      </c>
      <c r="F311" s="52">
        <v>208.6</v>
      </c>
      <c r="G311" s="52">
        <v>0</v>
      </c>
      <c r="H311" s="53">
        <f t="shared" si="382"/>
        <v>-27000</v>
      </c>
      <c r="I311" s="54">
        <v>0</v>
      </c>
      <c r="J311" s="53">
        <f t="shared" si="383"/>
        <v>-27000</v>
      </c>
      <c r="K311" s="55"/>
    </row>
    <row r="312" spans="1:11">
      <c r="A312" s="49">
        <v>43573</v>
      </c>
      <c r="B312" s="50" t="s">
        <v>203</v>
      </c>
      <c r="C312" s="51">
        <v>4400</v>
      </c>
      <c r="D312" s="51" t="s">
        <v>14</v>
      </c>
      <c r="E312" s="52">
        <v>809</v>
      </c>
      <c r="F312" s="52">
        <v>803</v>
      </c>
      <c r="G312" s="52">
        <v>0</v>
      </c>
      <c r="H312" s="53">
        <f t="shared" ref="H312" si="384">(F312-E312)*C312</f>
        <v>-26400</v>
      </c>
      <c r="I312" s="54">
        <v>0</v>
      </c>
      <c r="J312" s="53">
        <f t="shared" ref="J312" si="385">(I312+H312)</f>
        <v>-26400</v>
      </c>
      <c r="K312" s="55"/>
    </row>
    <row r="313" spans="1:11">
      <c r="A313" s="49">
        <v>43573</v>
      </c>
      <c r="B313" s="50" t="s">
        <v>186</v>
      </c>
      <c r="C313" s="51">
        <v>16000</v>
      </c>
      <c r="D313" s="51" t="s">
        <v>14</v>
      </c>
      <c r="E313" s="52">
        <v>137.19999999999999</v>
      </c>
      <c r="F313" s="52">
        <v>135.80000000000001</v>
      </c>
      <c r="G313" s="52">
        <v>0</v>
      </c>
      <c r="H313" s="53">
        <f t="shared" ref="H313" si="386">(F313-E313)*C313</f>
        <v>-22399.999999999636</v>
      </c>
      <c r="I313" s="54">
        <v>0</v>
      </c>
      <c r="J313" s="53">
        <f t="shared" ref="J313" si="387">(I313+H313)</f>
        <v>-22399.999999999636</v>
      </c>
      <c r="K313" s="55"/>
    </row>
    <row r="314" spans="1:11">
      <c r="A314" s="49">
        <v>43571</v>
      </c>
      <c r="B314" s="50" t="s">
        <v>202</v>
      </c>
      <c r="C314" s="51">
        <v>16000</v>
      </c>
      <c r="D314" s="51" t="s">
        <v>14</v>
      </c>
      <c r="E314" s="52">
        <v>137</v>
      </c>
      <c r="F314" s="52">
        <v>138</v>
      </c>
      <c r="G314" s="52">
        <v>0</v>
      </c>
      <c r="H314" s="53">
        <f t="shared" ref="H314" si="388">(F314-E314)*C314</f>
        <v>16000</v>
      </c>
      <c r="I314" s="54">
        <v>0</v>
      </c>
      <c r="J314" s="53">
        <f t="shared" ref="J314" si="389">(I314+H314)</f>
        <v>16000</v>
      </c>
      <c r="K314" s="55"/>
    </row>
    <row r="315" spans="1:11">
      <c r="A315" s="49">
        <v>43571</v>
      </c>
      <c r="B315" s="50" t="s">
        <v>201</v>
      </c>
      <c r="C315" s="51">
        <v>10000</v>
      </c>
      <c r="D315" s="51" t="s">
        <v>14</v>
      </c>
      <c r="E315" s="52">
        <v>391</v>
      </c>
      <c r="F315" s="52">
        <v>392.5</v>
      </c>
      <c r="G315" s="52">
        <v>394</v>
      </c>
      <c r="H315" s="53">
        <f t="shared" ref="H315" si="390">(F315-E315)*C315</f>
        <v>15000</v>
      </c>
      <c r="I315" s="54">
        <f>(IF(D315="SHORT",IF(H315="",0,F315-G315),IF(H315="",0,G315-F315)))*C315</f>
        <v>15000</v>
      </c>
      <c r="J315" s="53">
        <f t="shared" ref="J315" si="391">(I315+H315)</f>
        <v>30000</v>
      </c>
      <c r="K315" s="55"/>
    </row>
    <row r="316" spans="1:11">
      <c r="A316" s="49">
        <v>43570</v>
      </c>
      <c r="B316" s="50" t="s">
        <v>173</v>
      </c>
      <c r="C316" s="51">
        <v>36000</v>
      </c>
      <c r="D316" s="51" t="s">
        <v>14</v>
      </c>
      <c r="E316" s="52">
        <v>59.5</v>
      </c>
      <c r="F316" s="52">
        <v>60</v>
      </c>
      <c r="G316" s="52">
        <v>60.5</v>
      </c>
      <c r="H316" s="53">
        <f t="shared" ref="H316:H318" si="392">(F316-E316)*C316</f>
        <v>18000</v>
      </c>
      <c r="I316" s="54">
        <f>(IF(D316="SHORT",IF(H316="",0,F316-G316),IF(H316="",0,G316-F316)))*C316</f>
        <v>18000</v>
      </c>
      <c r="J316" s="53">
        <f t="shared" ref="J316:J318" si="393">(I316+H316)</f>
        <v>36000</v>
      </c>
      <c r="K316" s="55"/>
    </row>
    <row r="317" spans="1:11">
      <c r="A317" s="49">
        <v>43567</v>
      </c>
      <c r="B317" s="50" t="s">
        <v>173</v>
      </c>
      <c r="C317" s="51">
        <v>36000</v>
      </c>
      <c r="D317" s="51" t="s">
        <v>14</v>
      </c>
      <c r="E317" s="52">
        <v>59</v>
      </c>
      <c r="F317" s="52">
        <v>59.5</v>
      </c>
      <c r="G317" s="52">
        <v>0</v>
      </c>
      <c r="H317" s="53">
        <f t="shared" si="392"/>
        <v>18000</v>
      </c>
      <c r="I317" s="54">
        <v>0</v>
      </c>
      <c r="J317" s="53">
        <f t="shared" si="393"/>
        <v>18000</v>
      </c>
      <c r="K317" s="55"/>
    </row>
    <row r="318" spans="1:11">
      <c r="A318" s="49">
        <v>43567</v>
      </c>
      <c r="B318" s="50" t="s">
        <v>168</v>
      </c>
      <c r="C318" s="51">
        <v>24000</v>
      </c>
      <c r="D318" s="51" t="s">
        <v>14</v>
      </c>
      <c r="E318" s="52">
        <v>156</v>
      </c>
      <c r="F318" s="52">
        <v>156.55000000000001</v>
      </c>
      <c r="G318" s="52">
        <v>0</v>
      </c>
      <c r="H318" s="53">
        <f t="shared" si="392"/>
        <v>13200.000000000273</v>
      </c>
      <c r="I318" s="54">
        <v>0</v>
      </c>
      <c r="J318" s="53">
        <f t="shared" si="393"/>
        <v>13200.000000000273</v>
      </c>
      <c r="K318" s="55"/>
    </row>
    <row r="319" spans="1:11">
      <c r="A319" s="49">
        <v>43566</v>
      </c>
      <c r="B319" s="50" t="s">
        <v>198</v>
      </c>
      <c r="C319" s="51">
        <v>24000</v>
      </c>
      <c r="D319" s="51" t="s">
        <v>14</v>
      </c>
      <c r="E319" s="52">
        <v>122.25</v>
      </c>
      <c r="F319" s="52">
        <v>123</v>
      </c>
      <c r="G319" s="52">
        <v>124</v>
      </c>
      <c r="H319" s="53">
        <f t="shared" ref="H319" si="394">(F319-E319)*C319</f>
        <v>18000</v>
      </c>
      <c r="I319" s="54">
        <f>(IF(D319="SHORT",IF(H319="",0,F319-G319),IF(H319="",0,G319-F319)))*C319</f>
        <v>24000</v>
      </c>
      <c r="J319" s="53">
        <f t="shared" ref="J319" si="395">(I319+H319)</f>
        <v>42000</v>
      </c>
      <c r="K319" s="55"/>
    </row>
    <row r="320" spans="1:11">
      <c r="A320" s="49">
        <v>43565</v>
      </c>
      <c r="B320" s="50" t="s">
        <v>197</v>
      </c>
      <c r="C320" s="51">
        <v>3200</v>
      </c>
      <c r="D320" s="51" t="s">
        <v>14</v>
      </c>
      <c r="E320" s="52">
        <v>1373</v>
      </c>
      <c r="F320" s="52">
        <v>1377.5</v>
      </c>
      <c r="G320" s="52">
        <v>0</v>
      </c>
      <c r="H320" s="53">
        <f t="shared" ref="H320:H322" si="396">(F320-E320)*C320</f>
        <v>14400</v>
      </c>
      <c r="I320" s="54">
        <v>0</v>
      </c>
      <c r="J320" s="53">
        <f t="shared" ref="J320:J322" si="397">(I320+H320)</f>
        <v>14400</v>
      </c>
      <c r="K320" s="55"/>
    </row>
    <row r="321" spans="1:11">
      <c r="A321" s="49">
        <v>43565</v>
      </c>
      <c r="B321" s="50" t="s">
        <v>188</v>
      </c>
      <c r="C321" s="51">
        <v>52800</v>
      </c>
      <c r="D321" s="51" t="s">
        <v>14</v>
      </c>
      <c r="E321" s="52">
        <v>47.8</v>
      </c>
      <c r="F321" s="52">
        <v>47.5</v>
      </c>
      <c r="G321" s="52">
        <v>0</v>
      </c>
      <c r="H321" s="53">
        <f t="shared" si="396"/>
        <v>-15839.999999999851</v>
      </c>
      <c r="I321" s="54">
        <v>0</v>
      </c>
      <c r="J321" s="53">
        <f t="shared" si="397"/>
        <v>-15839.999999999851</v>
      </c>
      <c r="K321" s="55"/>
    </row>
    <row r="322" spans="1:11">
      <c r="A322" s="63">
        <v>43563</v>
      </c>
      <c r="B322" s="64" t="s">
        <v>123</v>
      </c>
      <c r="C322" s="65">
        <v>12800</v>
      </c>
      <c r="D322" s="65" t="s">
        <v>14</v>
      </c>
      <c r="E322" s="66">
        <v>272.60000000000002</v>
      </c>
      <c r="F322" s="66">
        <v>274</v>
      </c>
      <c r="G322" s="66">
        <v>0</v>
      </c>
      <c r="H322" s="53">
        <f t="shared" si="396"/>
        <v>17919.999999999709</v>
      </c>
      <c r="I322" s="54">
        <v>0</v>
      </c>
      <c r="J322" s="53">
        <f t="shared" si="397"/>
        <v>17919.999999999709</v>
      </c>
      <c r="K322" s="55"/>
    </row>
    <row r="323" spans="1:11">
      <c r="A323" s="63">
        <v>43563</v>
      </c>
      <c r="B323" s="64" t="s">
        <v>175</v>
      </c>
      <c r="C323" s="65">
        <v>48000</v>
      </c>
      <c r="D323" s="65" t="s">
        <v>14</v>
      </c>
      <c r="E323" s="66">
        <v>55</v>
      </c>
      <c r="F323" s="66">
        <v>55.5</v>
      </c>
      <c r="G323" s="66">
        <v>0</v>
      </c>
      <c r="H323" s="53">
        <f t="shared" ref="H323" si="398">(F323-E323)*C323</f>
        <v>24000</v>
      </c>
      <c r="I323" s="54">
        <v>0</v>
      </c>
      <c r="J323" s="53">
        <f t="shared" ref="J323" si="399">(I323+H323)</f>
        <v>24000</v>
      </c>
      <c r="K323" s="55"/>
    </row>
    <row r="324" spans="1:11">
      <c r="A324" s="63">
        <v>43560</v>
      </c>
      <c r="B324" s="64" t="s">
        <v>195</v>
      </c>
      <c r="C324" s="65">
        <v>4000</v>
      </c>
      <c r="D324" s="65" t="s">
        <v>14</v>
      </c>
      <c r="E324" s="66">
        <v>638.5</v>
      </c>
      <c r="F324" s="66">
        <v>642.5</v>
      </c>
      <c r="G324" s="66">
        <v>0</v>
      </c>
      <c r="H324" s="53">
        <f t="shared" ref="H324" si="400">(F324-E324)*C324</f>
        <v>16000</v>
      </c>
      <c r="I324" s="54">
        <v>0</v>
      </c>
      <c r="J324" s="53">
        <f t="shared" ref="J324" si="401">(I324+H324)</f>
        <v>16000</v>
      </c>
      <c r="K324" s="55"/>
    </row>
    <row r="325" spans="1:11">
      <c r="A325" s="63">
        <v>43560</v>
      </c>
      <c r="B325" s="64" t="s">
        <v>196</v>
      </c>
      <c r="C325" s="65">
        <v>48000</v>
      </c>
      <c r="D325" s="65" t="s">
        <v>14</v>
      </c>
      <c r="E325" s="66">
        <v>59.5</v>
      </c>
      <c r="F325" s="66">
        <v>60</v>
      </c>
      <c r="G325" s="66">
        <v>0</v>
      </c>
      <c r="H325" s="53">
        <f t="shared" ref="H325" si="402">(F325-E325)*C325</f>
        <v>24000</v>
      </c>
      <c r="I325" s="54">
        <v>0</v>
      </c>
      <c r="J325" s="53">
        <f t="shared" ref="J325" si="403">(I325+H325)</f>
        <v>24000</v>
      </c>
      <c r="K325" s="55"/>
    </row>
    <row r="326" spans="1:11">
      <c r="A326" s="63">
        <v>43559</v>
      </c>
      <c r="B326" s="64" t="s">
        <v>193</v>
      </c>
      <c r="C326" s="65">
        <v>16000</v>
      </c>
      <c r="D326" s="65" t="s">
        <v>12</v>
      </c>
      <c r="E326" s="66">
        <v>131.4</v>
      </c>
      <c r="F326" s="66">
        <v>132</v>
      </c>
      <c r="G326" s="66">
        <v>0</v>
      </c>
      <c r="H326" s="53">
        <f>(E326-F326)*C326</f>
        <v>-9599.9999999999091</v>
      </c>
      <c r="I326" s="54">
        <v>0</v>
      </c>
      <c r="J326" s="53">
        <f t="shared" ref="J326" si="404">(I326+H326)</f>
        <v>-9599.9999999999091</v>
      </c>
      <c r="K326" s="55"/>
    </row>
    <row r="327" spans="1:11">
      <c r="A327" s="63">
        <v>43559</v>
      </c>
      <c r="B327" s="64" t="s">
        <v>181</v>
      </c>
      <c r="C327" s="65">
        <v>4800</v>
      </c>
      <c r="D327" s="65" t="s">
        <v>14</v>
      </c>
      <c r="E327" s="66">
        <v>775</v>
      </c>
      <c r="F327" s="66">
        <v>768</v>
      </c>
      <c r="G327" s="66">
        <v>0</v>
      </c>
      <c r="H327" s="53">
        <f t="shared" ref="H327" si="405">(F327-E327)*C327</f>
        <v>-33600</v>
      </c>
      <c r="I327" s="54">
        <v>0</v>
      </c>
      <c r="J327" s="53">
        <f t="shared" ref="J327" si="406">(I327+H327)</f>
        <v>-33600</v>
      </c>
      <c r="K327" s="55"/>
    </row>
    <row r="328" spans="1:11">
      <c r="A328" s="63">
        <v>43558</v>
      </c>
      <c r="B328" s="64" t="s">
        <v>194</v>
      </c>
      <c r="C328" s="65">
        <v>2800</v>
      </c>
      <c r="D328" s="65" t="s">
        <v>14</v>
      </c>
      <c r="E328" s="66">
        <v>739</v>
      </c>
      <c r="F328" s="66">
        <v>745</v>
      </c>
      <c r="G328" s="66">
        <v>0</v>
      </c>
      <c r="H328" s="53">
        <f t="shared" ref="H328" si="407">(F328-E328)*C328</f>
        <v>16800</v>
      </c>
      <c r="I328" s="54">
        <v>0</v>
      </c>
      <c r="J328" s="53">
        <f t="shared" ref="J328" si="408">(I328+H328)</f>
        <v>16800</v>
      </c>
      <c r="K328" s="55"/>
    </row>
    <row r="329" spans="1:11">
      <c r="A329" s="63">
        <v>43557</v>
      </c>
      <c r="B329" s="64" t="s">
        <v>193</v>
      </c>
      <c r="C329" s="65">
        <v>16000</v>
      </c>
      <c r="D329" s="65" t="s">
        <v>14</v>
      </c>
      <c r="E329" s="66">
        <v>136</v>
      </c>
      <c r="F329" s="66">
        <v>135</v>
      </c>
      <c r="G329" s="66">
        <v>0</v>
      </c>
      <c r="H329" s="53">
        <f t="shared" ref="H329" si="409">(F329-E329)*C329</f>
        <v>-16000</v>
      </c>
      <c r="I329" s="54">
        <v>0</v>
      </c>
      <c r="J329" s="53">
        <f t="shared" ref="J329" si="410">(I329+H329)</f>
        <v>-16000</v>
      </c>
      <c r="K329" s="55"/>
    </row>
    <row r="330" spans="1:11">
      <c r="A330" s="63">
        <v>43557</v>
      </c>
      <c r="B330" s="64" t="s">
        <v>192</v>
      </c>
      <c r="C330" s="65">
        <v>1500</v>
      </c>
      <c r="D330" s="65" t="s">
        <v>14</v>
      </c>
      <c r="E330" s="66">
        <v>1360</v>
      </c>
      <c r="F330" s="66">
        <v>1366</v>
      </c>
      <c r="G330" s="66">
        <v>0</v>
      </c>
      <c r="H330" s="53">
        <f t="shared" ref="H330" si="411">(F330-E330)*C330</f>
        <v>9000</v>
      </c>
      <c r="I330" s="54">
        <v>0</v>
      </c>
      <c r="J330" s="53">
        <f t="shared" ref="J330" si="412">(I330+H330)</f>
        <v>9000</v>
      </c>
      <c r="K330" s="55"/>
    </row>
    <row r="331" spans="1:11">
      <c r="A331" s="63">
        <v>43556</v>
      </c>
      <c r="B331" s="64" t="s">
        <v>152</v>
      </c>
      <c r="C331" s="65">
        <v>32000</v>
      </c>
      <c r="D331" s="65" t="s">
        <v>14</v>
      </c>
      <c r="E331" s="66">
        <v>41.15</v>
      </c>
      <c r="F331" s="66">
        <v>41.6</v>
      </c>
      <c r="G331" s="66">
        <v>0</v>
      </c>
      <c r="H331" s="53">
        <f t="shared" ref="H331" si="413">(F331-E331)*C331</f>
        <v>14400.000000000091</v>
      </c>
      <c r="I331" s="54">
        <v>0</v>
      </c>
      <c r="J331" s="53">
        <f t="shared" ref="J331" si="414">(I331+H331)</f>
        <v>14400.000000000091</v>
      </c>
      <c r="K331" s="92"/>
    </row>
    <row r="332" spans="1:11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92"/>
    </row>
    <row r="333" spans="1:11">
      <c r="A333" s="56"/>
      <c r="B333" s="56"/>
      <c r="C333" s="56"/>
      <c r="D333" s="56"/>
      <c r="E333" s="56"/>
      <c r="F333" s="56"/>
      <c r="G333" s="57" t="s">
        <v>171</v>
      </c>
      <c r="H333" s="58">
        <f>SUM(H9:H331)</f>
        <v>2931076.0000000005</v>
      </c>
      <c r="I333" s="57" t="s">
        <v>93</v>
      </c>
      <c r="J333" s="58">
        <f>SUM(J9:J331)</f>
        <v>5767452.0000000009</v>
      </c>
      <c r="K333" s="92"/>
    </row>
    <row r="334" spans="1:1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93"/>
    </row>
    <row r="335" spans="1:11">
      <c r="A335" s="57" t="s">
        <v>209</v>
      </c>
      <c r="B335" s="89" t="s">
        <v>210</v>
      </c>
      <c r="C335" s="70" t="s">
        <v>211</v>
      </c>
      <c r="D335" s="90" t="s">
        <v>212</v>
      </c>
      <c r="E335" s="90" t="s">
        <v>213</v>
      </c>
      <c r="F335" s="70" t="s">
        <v>199</v>
      </c>
      <c r="G335" s="55"/>
      <c r="H335" s="55"/>
      <c r="I335" s="55"/>
      <c r="J335" s="55"/>
      <c r="K335" s="92"/>
    </row>
    <row r="336" spans="1:11">
      <c r="A336" s="67" t="s">
        <v>215</v>
      </c>
      <c r="B336" s="68">
        <v>3</v>
      </c>
      <c r="C336" s="64">
        <f>SUM(A336-B336)</f>
        <v>27</v>
      </c>
      <c r="D336" s="69">
        <v>8</v>
      </c>
      <c r="E336" s="64">
        <f>SUM(C336-D336)</f>
        <v>19</v>
      </c>
      <c r="F336" s="64">
        <f>E336*100/C336</f>
        <v>70.370370370370367</v>
      </c>
      <c r="G336" s="55"/>
      <c r="H336" s="55"/>
      <c r="I336" s="55"/>
      <c r="J336" s="55"/>
      <c r="K336" s="92"/>
    </row>
    <row r="337" spans="1:11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92"/>
    </row>
    <row r="338" spans="1:11">
      <c r="A338" s="56"/>
      <c r="B338" s="59"/>
      <c r="C338" s="59"/>
      <c r="D338" s="60"/>
      <c r="E338" s="60"/>
      <c r="F338" s="61">
        <v>43525</v>
      </c>
      <c r="G338" s="59"/>
      <c r="H338" s="59"/>
      <c r="I338" s="62"/>
      <c r="J338" s="62"/>
      <c r="K338" s="92"/>
    </row>
    <row r="339" spans="1:11">
      <c r="A339" s="55"/>
      <c r="B339" s="55"/>
      <c r="C339" s="55"/>
      <c r="D339" s="55"/>
      <c r="E339" s="55"/>
      <c r="F339" s="55"/>
      <c r="G339" s="55"/>
      <c r="H339" s="70" t="s">
        <v>199</v>
      </c>
      <c r="I339" s="59"/>
      <c r="J339" s="91">
        <v>0.8</v>
      </c>
      <c r="K339" s="92"/>
    </row>
    <row r="340" spans="1:11">
      <c r="A340" s="63">
        <v>43553</v>
      </c>
      <c r="B340" s="64" t="s">
        <v>178</v>
      </c>
      <c r="C340" s="65">
        <v>18000</v>
      </c>
      <c r="D340" s="65" t="s">
        <v>14</v>
      </c>
      <c r="E340" s="66">
        <v>105</v>
      </c>
      <c r="F340" s="66">
        <v>106</v>
      </c>
      <c r="G340" s="66">
        <v>107</v>
      </c>
      <c r="H340" s="53">
        <f t="shared" ref="H340" si="415">(F340-E340)*C340</f>
        <v>18000</v>
      </c>
      <c r="I340" s="54">
        <f>(IF(D340="SHORT",IF(H340="",0,F340-G340),IF(H340="",0,G340-F340)))*C340</f>
        <v>18000</v>
      </c>
      <c r="J340" s="53">
        <f t="shared" ref="J340" si="416">(I340+H340)</f>
        <v>36000</v>
      </c>
      <c r="K340" s="93"/>
    </row>
    <row r="341" spans="1:11">
      <c r="A341" s="63">
        <v>43552</v>
      </c>
      <c r="B341" s="64" t="s">
        <v>189</v>
      </c>
      <c r="C341" s="65">
        <v>8000</v>
      </c>
      <c r="D341" s="65" t="s">
        <v>14</v>
      </c>
      <c r="E341" s="66">
        <v>268</v>
      </c>
      <c r="F341" s="66">
        <v>270</v>
      </c>
      <c r="G341" s="66">
        <v>272</v>
      </c>
      <c r="H341" s="53">
        <f t="shared" ref="H341" si="417">(F341-E341)*C341</f>
        <v>16000</v>
      </c>
      <c r="I341" s="54">
        <f>(IF(D341="SHORT",IF(H341="",0,F341-G341),IF(H341="",0,G341-F341)))*C341</f>
        <v>16000</v>
      </c>
      <c r="J341" s="53">
        <f t="shared" ref="J341" si="418">(I341+H341)</f>
        <v>32000</v>
      </c>
      <c r="K341" s="92"/>
    </row>
    <row r="342" spans="1:11">
      <c r="A342" s="63">
        <v>43552</v>
      </c>
      <c r="B342" s="64" t="s">
        <v>190</v>
      </c>
      <c r="C342" s="65">
        <v>4000</v>
      </c>
      <c r="D342" s="65" t="s">
        <v>14</v>
      </c>
      <c r="E342" s="66">
        <v>631</v>
      </c>
      <c r="F342" s="66">
        <v>625</v>
      </c>
      <c r="G342" s="66">
        <v>0</v>
      </c>
      <c r="H342" s="53">
        <f t="shared" ref="H342" si="419">(F342-E342)*C342</f>
        <v>-24000</v>
      </c>
      <c r="I342" s="54">
        <v>0</v>
      </c>
      <c r="J342" s="53">
        <v>0</v>
      </c>
      <c r="K342" s="93"/>
    </row>
    <row r="343" spans="1:11">
      <c r="A343" s="63">
        <v>43551</v>
      </c>
      <c r="B343" s="64" t="s">
        <v>188</v>
      </c>
      <c r="C343" s="65">
        <v>52800</v>
      </c>
      <c r="D343" s="65" t="s">
        <v>14</v>
      </c>
      <c r="E343" s="66">
        <v>45.55</v>
      </c>
      <c r="F343" s="66">
        <v>46</v>
      </c>
      <c r="G343" s="66">
        <v>46.5</v>
      </c>
      <c r="H343" s="53">
        <f t="shared" ref="H343" si="420">(F343-E343)*C343</f>
        <v>23760.000000000149</v>
      </c>
      <c r="I343" s="54">
        <f>(IF(D343="SHORT",IF(H343="",0,F343-G343),IF(H343="",0,G343-F343)))*C343</f>
        <v>26400</v>
      </c>
      <c r="J343" s="53">
        <f t="shared" ref="J343" si="421">(I343+H343)</f>
        <v>50160.000000000146</v>
      </c>
      <c r="K343" s="92"/>
    </row>
    <row r="344" spans="1:11">
      <c r="A344" s="63">
        <v>43551</v>
      </c>
      <c r="B344" s="64" t="s">
        <v>170</v>
      </c>
      <c r="C344" s="65">
        <v>32000</v>
      </c>
      <c r="D344" s="65" t="s">
        <v>14</v>
      </c>
      <c r="E344" s="66">
        <v>113.2</v>
      </c>
      <c r="F344" s="66">
        <v>112.6</v>
      </c>
      <c r="G344" s="66">
        <v>46.5</v>
      </c>
      <c r="H344" s="53">
        <f t="shared" ref="H344" si="422">(F344-E344)*C344</f>
        <v>-19200.000000000273</v>
      </c>
      <c r="I344" s="54">
        <v>0</v>
      </c>
      <c r="J344" s="53">
        <f t="shared" ref="J344" si="423">(I344+H344)</f>
        <v>-19200.000000000273</v>
      </c>
      <c r="K344" s="55"/>
    </row>
    <row r="345" spans="1:11">
      <c r="A345" s="63">
        <v>43550</v>
      </c>
      <c r="B345" s="64" t="s">
        <v>187</v>
      </c>
      <c r="C345" s="65">
        <v>24000</v>
      </c>
      <c r="D345" s="65" t="s">
        <v>14</v>
      </c>
      <c r="E345" s="66">
        <v>102</v>
      </c>
      <c r="F345" s="66">
        <v>102.8</v>
      </c>
      <c r="G345" s="66">
        <v>0</v>
      </c>
      <c r="H345" s="53">
        <f t="shared" ref="H345" si="424">(F345-E345)*C345</f>
        <v>19199.999999999931</v>
      </c>
      <c r="I345" s="54">
        <v>0</v>
      </c>
      <c r="J345" s="53">
        <f t="shared" ref="J345" si="425">(I345+H345)</f>
        <v>19199.999999999931</v>
      </c>
      <c r="K345" s="55"/>
    </row>
    <row r="346" spans="1:11">
      <c r="A346" s="63">
        <v>43550</v>
      </c>
      <c r="B346" s="64" t="s">
        <v>179</v>
      </c>
      <c r="C346" s="65">
        <v>52800</v>
      </c>
      <c r="D346" s="65" t="s">
        <v>14</v>
      </c>
      <c r="E346" s="66">
        <v>45</v>
      </c>
      <c r="F346" s="66">
        <v>45</v>
      </c>
      <c r="G346" s="66">
        <v>0</v>
      </c>
      <c r="H346" s="53">
        <f t="shared" ref="H346:H347" si="426">(F346-E346)*C346</f>
        <v>0</v>
      </c>
      <c r="I346" s="54">
        <v>0</v>
      </c>
      <c r="J346" s="53">
        <f t="shared" ref="J346:J347" si="427">(I346+H346)</f>
        <v>0</v>
      </c>
      <c r="K346" s="55"/>
    </row>
    <row r="347" spans="1:11">
      <c r="A347" s="63">
        <v>43546</v>
      </c>
      <c r="B347" s="64" t="s">
        <v>168</v>
      </c>
      <c r="C347" s="65">
        <v>24000</v>
      </c>
      <c r="D347" s="65" t="s">
        <v>14</v>
      </c>
      <c r="E347" s="66">
        <v>141.5</v>
      </c>
      <c r="F347" s="66">
        <v>142.5</v>
      </c>
      <c r="G347" s="66">
        <v>0</v>
      </c>
      <c r="H347" s="53">
        <f t="shared" si="426"/>
        <v>24000</v>
      </c>
      <c r="I347" s="54">
        <v>0</v>
      </c>
      <c r="J347" s="53">
        <f t="shared" si="427"/>
        <v>24000</v>
      </c>
      <c r="K347" s="55"/>
    </row>
    <row r="348" spans="1:11">
      <c r="A348" s="63">
        <v>43544</v>
      </c>
      <c r="B348" s="64" t="s">
        <v>170</v>
      </c>
      <c r="C348" s="65">
        <v>32000</v>
      </c>
      <c r="D348" s="65" t="s">
        <v>14</v>
      </c>
      <c r="E348" s="66">
        <v>109.65</v>
      </c>
      <c r="F348" s="66">
        <v>110.15</v>
      </c>
      <c r="G348" s="66">
        <v>110.65</v>
      </c>
      <c r="H348" s="53">
        <f t="shared" ref="H348" si="428">(F348-E348)*C348</f>
        <v>16000</v>
      </c>
      <c r="I348" s="54">
        <f>(IF(D348="SHORT",IF(H348="",0,F348-G348),IF(H348="",0,G348-F348)))*C348</f>
        <v>16000</v>
      </c>
      <c r="J348" s="53">
        <f t="shared" ref="J348" si="429">(I348+H348)</f>
        <v>32000</v>
      </c>
      <c r="K348" s="55"/>
    </row>
    <row r="349" spans="1:11">
      <c r="A349" s="63">
        <v>43543</v>
      </c>
      <c r="B349" s="64" t="s">
        <v>175</v>
      </c>
      <c r="C349" s="65">
        <v>48000</v>
      </c>
      <c r="D349" s="65" t="s">
        <v>14</v>
      </c>
      <c r="E349" s="66">
        <v>52.55</v>
      </c>
      <c r="F349" s="66">
        <v>53</v>
      </c>
      <c r="G349" s="66">
        <v>0</v>
      </c>
      <c r="H349" s="53">
        <f t="shared" ref="H349" si="430">(F349-E349)*C349</f>
        <v>21600.000000000138</v>
      </c>
      <c r="I349" s="54">
        <v>0</v>
      </c>
      <c r="J349" s="53">
        <f t="shared" ref="J349" si="431">(I349+H349)</f>
        <v>21600.000000000138</v>
      </c>
      <c r="K349" s="55"/>
    </row>
    <row r="350" spans="1:11">
      <c r="A350" s="63">
        <v>43542</v>
      </c>
      <c r="B350" s="64" t="s">
        <v>181</v>
      </c>
      <c r="C350" s="65">
        <v>4800</v>
      </c>
      <c r="D350" s="65" t="s">
        <v>14</v>
      </c>
      <c r="E350" s="66">
        <v>752</v>
      </c>
      <c r="F350" s="66">
        <v>756</v>
      </c>
      <c r="G350" s="66">
        <v>0</v>
      </c>
      <c r="H350" s="53">
        <f t="shared" ref="H350" si="432">(F350-E350)*C350</f>
        <v>19200</v>
      </c>
      <c r="I350" s="54">
        <v>0</v>
      </c>
      <c r="J350" s="53">
        <f t="shared" ref="J350" si="433">(I350+H350)</f>
        <v>19200</v>
      </c>
      <c r="K350" s="55"/>
    </row>
    <row r="351" spans="1:11">
      <c r="A351" s="63">
        <v>43542</v>
      </c>
      <c r="B351" s="64" t="s">
        <v>186</v>
      </c>
      <c r="C351" s="65">
        <v>16000</v>
      </c>
      <c r="D351" s="65" t="s">
        <v>14</v>
      </c>
      <c r="E351" s="66">
        <v>138</v>
      </c>
      <c r="F351" s="66">
        <v>139</v>
      </c>
      <c r="G351" s="66">
        <v>140</v>
      </c>
      <c r="H351" s="53">
        <f t="shared" ref="H351" si="434">(F351-E351)*C351</f>
        <v>16000</v>
      </c>
      <c r="I351" s="54">
        <f>(IF(D351="SHORT",IF(H351="",0,F351-G351),IF(H351="",0,G351-F351)))*C351</f>
        <v>16000</v>
      </c>
      <c r="J351" s="53">
        <f t="shared" ref="J351" si="435">(I351+H351)</f>
        <v>32000</v>
      </c>
      <c r="K351" s="55"/>
    </row>
    <row r="352" spans="1:11">
      <c r="A352" s="63">
        <v>43539</v>
      </c>
      <c r="B352" s="64" t="s">
        <v>185</v>
      </c>
      <c r="C352" s="65">
        <v>4800</v>
      </c>
      <c r="D352" s="65" t="s">
        <v>14</v>
      </c>
      <c r="E352" s="66">
        <v>718</v>
      </c>
      <c r="F352" s="66">
        <v>722</v>
      </c>
      <c r="G352" s="66">
        <v>726</v>
      </c>
      <c r="H352" s="53">
        <f t="shared" ref="H352" si="436">(F352-E352)*C352</f>
        <v>19200</v>
      </c>
      <c r="I352" s="54">
        <f>(IF(D352="SHORT",IF(H352="",0,F352-G352),IF(H352="",0,G352-F352)))*C352</f>
        <v>19200</v>
      </c>
      <c r="J352" s="53">
        <f t="shared" ref="J352" si="437">(I352+H352)</f>
        <v>38400</v>
      </c>
      <c r="K352" s="55"/>
    </row>
    <row r="353" spans="1:11">
      <c r="A353" s="63">
        <v>43539</v>
      </c>
      <c r="B353" s="64" t="s">
        <v>170</v>
      </c>
      <c r="C353" s="65">
        <v>32000</v>
      </c>
      <c r="D353" s="65" t="s">
        <v>14</v>
      </c>
      <c r="E353" s="66">
        <v>108.2</v>
      </c>
      <c r="F353" s="66">
        <v>108.7</v>
      </c>
      <c r="G353" s="66">
        <v>109.2</v>
      </c>
      <c r="H353" s="53">
        <f t="shared" ref="H353" si="438">(F353-E353)*C353</f>
        <v>16000</v>
      </c>
      <c r="I353" s="54">
        <f>(IF(D353="SHORT",IF(H353="",0,F353-G353),IF(H353="",0,G353-F353)))*C353</f>
        <v>16000</v>
      </c>
      <c r="J353" s="53">
        <f t="shared" ref="J353" si="439">(I353+H353)</f>
        <v>32000</v>
      </c>
      <c r="K353" s="55"/>
    </row>
    <row r="354" spans="1:11">
      <c r="A354" s="63">
        <v>43538</v>
      </c>
      <c r="B354" s="64" t="s">
        <v>184</v>
      </c>
      <c r="C354" s="65">
        <v>16000</v>
      </c>
      <c r="D354" s="65" t="s">
        <v>14</v>
      </c>
      <c r="E354" s="66">
        <v>45.5</v>
      </c>
      <c r="F354" s="66">
        <v>46.35</v>
      </c>
      <c r="G354" s="66">
        <v>0</v>
      </c>
      <c r="H354" s="53">
        <f t="shared" ref="H354" si="440">(F354-E354)*C354</f>
        <v>13600.000000000022</v>
      </c>
      <c r="I354" s="54">
        <v>0</v>
      </c>
      <c r="J354" s="53">
        <f t="shared" ref="J354" si="441">(I354+H354)</f>
        <v>13600.000000000022</v>
      </c>
      <c r="K354" s="55"/>
    </row>
    <row r="355" spans="1:11">
      <c r="A355" s="63">
        <v>43538</v>
      </c>
      <c r="B355" s="64" t="s">
        <v>183</v>
      </c>
      <c r="C355" s="65">
        <v>2400</v>
      </c>
      <c r="D355" s="65" t="s">
        <v>14</v>
      </c>
      <c r="E355" s="66">
        <v>942</v>
      </c>
      <c r="F355" s="66">
        <v>949</v>
      </c>
      <c r="G355" s="66">
        <v>0</v>
      </c>
      <c r="H355" s="53">
        <f t="shared" ref="H355" si="442">(F355-E355)*C355</f>
        <v>16800</v>
      </c>
      <c r="I355" s="54">
        <v>0</v>
      </c>
      <c r="J355" s="53">
        <f t="shared" ref="J355" si="443">(I355+H355)</f>
        <v>16800</v>
      </c>
      <c r="K355" s="55"/>
    </row>
    <row r="356" spans="1:11">
      <c r="A356" s="63">
        <v>43538</v>
      </c>
      <c r="B356" s="64" t="s">
        <v>182</v>
      </c>
      <c r="C356" s="65">
        <v>32000</v>
      </c>
      <c r="D356" s="65" t="s">
        <v>14</v>
      </c>
      <c r="E356" s="66">
        <v>63</v>
      </c>
      <c r="F356" s="66">
        <v>63.5</v>
      </c>
      <c r="G356" s="66">
        <v>64</v>
      </c>
      <c r="H356" s="53">
        <f t="shared" ref="H356" si="444">(F356-E356)*C356</f>
        <v>16000</v>
      </c>
      <c r="I356" s="54">
        <f>(IF(D356="SHORT",IF(H356="",0,F356-G356),IF(H356="",0,G356-F356)))*C356</f>
        <v>16000</v>
      </c>
      <c r="J356" s="53">
        <f t="shared" ref="J356" si="445">(I356+H356)</f>
        <v>32000</v>
      </c>
      <c r="K356" s="55"/>
    </row>
    <row r="357" spans="1:11">
      <c r="A357" s="63">
        <v>43538</v>
      </c>
      <c r="B357" s="64" t="s">
        <v>175</v>
      </c>
      <c r="C357" s="65">
        <v>48000</v>
      </c>
      <c r="D357" s="65" t="s">
        <v>14</v>
      </c>
      <c r="E357" s="66">
        <v>50.75</v>
      </c>
      <c r="F357" s="66">
        <v>50.25</v>
      </c>
      <c r="G357" s="66">
        <v>64</v>
      </c>
      <c r="H357" s="53">
        <f t="shared" ref="H357" si="446">(F357-E357)*C357</f>
        <v>-24000</v>
      </c>
      <c r="I357" s="54">
        <v>0</v>
      </c>
      <c r="J357" s="53">
        <f t="shared" ref="J357" si="447">(I357+H357)</f>
        <v>-24000</v>
      </c>
      <c r="K357" s="55"/>
    </row>
    <row r="358" spans="1:11">
      <c r="A358" s="63">
        <v>43537</v>
      </c>
      <c r="B358" s="64" t="s">
        <v>181</v>
      </c>
      <c r="C358" s="65">
        <v>4800</v>
      </c>
      <c r="D358" s="65" t="s">
        <v>14</v>
      </c>
      <c r="E358" s="66">
        <v>743</v>
      </c>
      <c r="F358" s="66">
        <v>743</v>
      </c>
      <c r="G358" s="66">
        <v>0</v>
      </c>
      <c r="H358" s="53">
        <f t="shared" ref="H358" si="448">(F358-E358)*C358</f>
        <v>0</v>
      </c>
      <c r="I358" s="54">
        <v>0</v>
      </c>
      <c r="J358" s="53">
        <f t="shared" ref="J358" si="449">(I358+H358)</f>
        <v>0</v>
      </c>
      <c r="K358" s="55"/>
    </row>
    <row r="359" spans="1:11">
      <c r="A359" s="63">
        <v>43537</v>
      </c>
      <c r="B359" s="64" t="s">
        <v>179</v>
      </c>
      <c r="C359" s="65">
        <v>52800</v>
      </c>
      <c r="D359" s="65" t="s">
        <v>14</v>
      </c>
      <c r="E359" s="66">
        <v>42.5</v>
      </c>
      <c r="F359" s="66">
        <v>41.8</v>
      </c>
      <c r="G359" s="66">
        <v>0</v>
      </c>
      <c r="H359" s="53">
        <f t="shared" ref="H359" si="450">(F359-E359)*C359</f>
        <v>-36960.000000000153</v>
      </c>
      <c r="I359" s="54">
        <v>0</v>
      </c>
      <c r="J359" s="53">
        <f t="shared" ref="J359" si="451">(I359+H359)</f>
        <v>-36960.000000000153</v>
      </c>
      <c r="K359" s="55"/>
    </row>
    <row r="360" spans="1:11">
      <c r="A360" s="63">
        <v>43536</v>
      </c>
      <c r="B360" s="64" t="s">
        <v>180</v>
      </c>
      <c r="C360" s="65">
        <v>16000</v>
      </c>
      <c r="D360" s="65" t="s">
        <v>14</v>
      </c>
      <c r="E360" s="66">
        <v>144</v>
      </c>
      <c r="F360" s="66">
        <v>145</v>
      </c>
      <c r="G360" s="66">
        <v>146</v>
      </c>
      <c r="H360" s="53">
        <f t="shared" ref="H360" si="452">(F360-E360)*C360</f>
        <v>16000</v>
      </c>
      <c r="I360" s="54">
        <f>(IF(D360="SHORT",IF(H360="",0,F360-G360),IF(H360="",0,G360-F360)))*C360</f>
        <v>16000</v>
      </c>
      <c r="J360" s="53">
        <f t="shared" ref="J360" si="453">(I360+H360)</f>
        <v>32000</v>
      </c>
      <c r="K360" s="55"/>
    </row>
    <row r="361" spans="1:11">
      <c r="A361" s="63">
        <v>43535</v>
      </c>
      <c r="B361" s="64" t="s">
        <v>179</v>
      </c>
      <c r="C361" s="65">
        <v>52800</v>
      </c>
      <c r="D361" s="65" t="s">
        <v>14</v>
      </c>
      <c r="E361" s="66">
        <v>41.5</v>
      </c>
      <c r="F361" s="66">
        <v>42</v>
      </c>
      <c r="G361" s="66">
        <v>0</v>
      </c>
      <c r="H361" s="53">
        <f t="shared" ref="H361" si="454">(F361-E361)*C361</f>
        <v>26400</v>
      </c>
      <c r="I361" s="54">
        <v>0</v>
      </c>
      <c r="J361" s="53">
        <f t="shared" ref="J361" si="455">(I361+H361)</f>
        <v>26400</v>
      </c>
      <c r="K361" s="55"/>
    </row>
    <row r="362" spans="1:11">
      <c r="A362" s="63">
        <v>43535</v>
      </c>
      <c r="B362" s="64" t="s">
        <v>178</v>
      </c>
      <c r="C362" s="65">
        <v>18000</v>
      </c>
      <c r="D362" s="65" t="s">
        <v>14</v>
      </c>
      <c r="E362" s="66">
        <v>98</v>
      </c>
      <c r="F362" s="66">
        <v>99</v>
      </c>
      <c r="G362" s="66">
        <v>100</v>
      </c>
      <c r="H362" s="53">
        <f t="shared" ref="H362" si="456">(F362-E362)*C362</f>
        <v>18000</v>
      </c>
      <c r="I362" s="54">
        <f>(IF(D362="SHORT",IF(H362="",0,F362-G362),IF(H362="",0,G362-F362)))*C362</f>
        <v>18000</v>
      </c>
      <c r="J362" s="53">
        <f t="shared" ref="J362" si="457">(I362+H362)</f>
        <v>36000</v>
      </c>
      <c r="K362" s="55"/>
    </row>
    <row r="363" spans="1:11">
      <c r="A363" s="63">
        <v>43532</v>
      </c>
      <c r="B363" s="64" t="s">
        <v>170</v>
      </c>
      <c r="C363" s="65">
        <v>32000</v>
      </c>
      <c r="D363" s="65" t="s">
        <v>14</v>
      </c>
      <c r="E363" s="66">
        <v>100.8</v>
      </c>
      <c r="F363" s="66">
        <v>100.8</v>
      </c>
      <c r="G363" s="66">
        <v>0</v>
      </c>
      <c r="H363" s="53">
        <f t="shared" ref="H363" si="458">(F363-E363)*C363</f>
        <v>0</v>
      </c>
      <c r="I363" s="54">
        <v>0</v>
      </c>
      <c r="J363" s="53">
        <f t="shared" ref="J363" si="459">(I363+H363)</f>
        <v>0</v>
      </c>
      <c r="K363" s="55"/>
    </row>
    <row r="364" spans="1:11">
      <c r="A364" s="63">
        <v>43531</v>
      </c>
      <c r="B364" s="64" t="s">
        <v>38</v>
      </c>
      <c r="C364" s="65">
        <v>32000</v>
      </c>
      <c r="D364" s="65" t="s">
        <v>14</v>
      </c>
      <c r="E364" s="66">
        <v>85.5</v>
      </c>
      <c r="F364" s="66">
        <v>86.1</v>
      </c>
      <c r="G364" s="66">
        <v>86.65</v>
      </c>
      <c r="H364" s="53">
        <f t="shared" ref="H364" si="460">(F364-E364)*C364</f>
        <v>19199.999999999818</v>
      </c>
      <c r="I364" s="54">
        <f>(IF(D364="SHORT",IF(H364="",0,F364-G364),IF(H364="",0,G364-F364)))*C364</f>
        <v>17600.000000000364</v>
      </c>
      <c r="J364" s="53">
        <f t="shared" ref="J364" si="461">(I364+H364)</f>
        <v>36800.000000000182</v>
      </c>
      <c r="K364" s="55"/>
    </row>
    <row r="365" spans="1:11">
      <c r="A365" s="63">
        <v>43530</v>
      </c>
      <c r="B365" s="64" t="s">
        <v>175</v>
      </c>
      <c r="C365" s="65">
        <v>48000</v>
      </c>
      <c r="D365" s="65" t="s">
        <v>14</v>
      </c>
      <c r="E365" s="66">
        <v>52.2</v>
      </c>
      <c r="F365" s="66">
        <v>51.4</v>
      </c>
      <c r="G365" s="66">
        <v>0</v>
      </c>
      <c r="H365" s="53">
        <f t="shared" ref="H365" si="462">(F365-E365)*C365</f>
        <v>-38400.000000000204</v>
      </c>
      <c r="I365" s="53">
        <v>0</v>
      </c>
      <c r="J365" s="53">
        <f t="shared" ref="J365:J369" si="463">(I365+H365)</f>
        <v>-38400.000000000204</v>
      </c>
      <c r="K365" s="55"/>
    </row>
    <row r="366" spans="1:11">
      <c r="A366" s="63">
        <v>43529</v>
      </c>
      <c r="B366" s="64" t="s">
        <v>173</v>
      </c>
      <c r="C366" s="65">
        <v>36000</v>
      </c>
      <c r="D366" s="65" t="s">
        <v>14</v>
      </c>
      <c r="E366" s="66">
        <v>63</v>
      </c>
      <c r="F366" s="66">
        <v>63</v>
      </c>
      <c r="G366" s="66">
        <v>0</v>
      </c>
      <c r="H366" s="53">
        <f t="shared" ref="H366" si="464">(F366-E366)*C366</f>
        <v>0</v>
      </c>
      <c r="I366" s="53">
        <v>0</v>
      </c>
      <c r="J366" s="53">
        <f t="shared" si="463"/>
        <v>0</v>
      </c>
      <c r="K366" s="55"/>
    </row>
    <row r="367" spans="1:11">
      <c r="A367" s="63">
        <v>43529</v>
      </c>
      <c r="B367" s="64" t="s">
        <v>174</v>
      </c>
      <c r="C367" s="65">
        <v>6000</v>
      </c>
      <c r="D367" s="65" t="s">
        <v>14</v>
      </c>
      <c r="E367" s="66">
        <v>536.5</v>
      </c>
      <c r="F367" s="66">
        <v>540</v>
      </c>
      <c r="G367" s="66">
        <v>544</v>
      </c>
      <c r="H367" s="53">
        <f t="shared" ref="H367" si="465">(F367-E367)*C367</f>
        <v>21000</v>
      </c>
      <c r="I367" s="54">
        <f>(IF(D367="SHORT",IF(H367="",0,F367-G367),IF(H367="",0,G367-F367)))*C367</f>
        <v>24000</v>
      </c>
      <c r="J367" s="53">
        <f t="shared" si="463"/>
        <v>45000</v>
      </c>
      <c r="K367" s="97"/>
    </row>
    <row r="368" spans="1:11">
      <c r="A368" s="63">
        <v>43525</v>
      </c>
      <c r="B368" s="64" t="s">
        <v>170</v>
      </c>
      <c r="C368" s="65">
        <v>32000</v>
      </c>
      <c r="D368" s="65" t="s">
        <v>14</v>
      </c>
      <c r="E368" s="66">
        <v>86.7</v>
      </c>
      <c r="F368" s="66">
        <v>87.2</v>
      </c>
      <c r="G368" s="66">
        <v>0</v>
      </c>
      <c r="H368" s="53">
        <f t="shared" ref="H368" si="466">(F368-E368)*C368</f>
        <v>16000</v>
      </c>
      <c r="I368" s="53">
        <v>0</v>
      </c>
      <c r="J368" s="53">
        <f t="shared" si="463"/>
        <v>16000</v>
      </c>
      <c r="K368" s="55"/>
    </row>
    <row r="369" spans="1:11">
      <c r="A369" s="63">
        <v>43525</v>
      </c>
      <c r="B369" s="64" t="s">
        <v>172</v>
      </c>
      <c r="C369" s="65">
        <v>3600</v>
      </c>
      <c r="D369" s="65" t="s">
        <v>14</v>
      </c>
      <c r="E369" s="66">
        <v>405.5</v>
      </c>
      <c r="F369" s="66">
        <v>410.5</v>
      </c>
      <c r="G369" s="66">
        <v>415.5</v>
      </c>
      <c r="H369" s="53">
        <f t="shared" ref="H369" si="467">(F369-E369)*C369</f>
        <v>18000</v>
      </c>
      <c r="I369" s="53">
        <v>0</v>
      </c>
      <c r="J369" s="53">
        <f t="shared" si="463"/>
        <v>18000</v>
      </c>
      <c r="K369" s="55"/>
    </row>
    <row r="370" spans="1:11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</row>
    <row r="371" spans="1:11">
      <c r="A371" s="56"/>
      <c r="B371" s="56"/>
      <c r="C371" s="56"/>
      <c r="D371" s="56"/>
      <c r="E371" s="56"/>
      <c r="F371" s="56"/>
      <c r="G371" s="57" t="s">
        <v>171</v>
      </c>
      <c r="H371" s="58">
        <f>SUM(H340:H369)</f>
        <v>247399.99999999945</v>
      </c>
      <c r="I371" s="57" t="s">
        <v>93</v>
      </c>
      <c r="J371" s="58">
        <f>SUM(J340:J369)</f>
        <v>490599.99999999977</v>
      </c>
      <c r="K371" s="55"/>
    </row>
    <row r="372" spans="1:11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</row>
    <row r="373" spans="1:11">
      <c r="A373" s="56"/>
      <c r="B373" s="59"/>
      <c r="C373" s="59"/>
      <c r="D373" s="60"/>
      <c r="E373" s="60"/>
      <c r="F373" s="61">
        <v>43497</v>
      </c>
      <c r="G373" s="59"/>
      <c r="H373" s="59"/>
      <c r="I373" s="62"/>
      <c r="J373" s="62"/>
    </row>
    <row r="374" spans="1:11">
      <c r="A374" s="55"/>
      <c r="B374" s="55"/>
      <c r="C374" s="55"/>
      <c r="D374" s="55"/>
      <c r="E374" s="55"/>
      <c r="F374" s="55"/>
      <c r="G374" s="55"/>
      <c r="H374" s="70" t="s">
        <v>199</v>
      </c>
      <c r="I374" s="59"/>
      <c r="J374" s="91">
        <v>0.77</v>
      </c>
    </row>
    <row r="375" spans="1:11">
      <c r="A375" s="63">
        <v>43524</v>
      </c>
      <c r="B375" s="64" t="s">
        <v>170</v>
      </c>
      <c r="C375" s="65">
        <v>32000</v>
      </c>
      <c r="D375" s="65" t="s">
        <v>14</v>
      </c>
      <c r="E375" s="66">
        <v>85.1</v>
      </c>
      <c r="F375" s="66">
        <v>85.6</v>
      </c>
      <c r="G375" s="66">
        <v>0</v>
      </c>
      <c r="H375" s="53">
        <f t="shared" ref="H375" si="468">(F375-E375)*C375</f>
        <v>16000</v>
      </c>
      <c r="I375" s="53">
        <v>0</v>
      </c>
      <c r="J375" s="53">
        <f t="shared" ref="J375" si="469">(I375+H375)</f>
        <v>16000</v>
      </c>
    </row>
    <row r="376" spans="1:11">
      <c r="A376" s="63">
        <v>43523</v>
      </c>
      <c r="B376" s="64" t="s">
        <v>169</v>
      </c>
      <c r="C376" s="65">
        <v>48000</v>
      </c>
      <c r="D376" s="65" t="s">
        <v>14</v>
      </c>
      <c r="E376" s="66">
        <v>32</v>
      </c>
      <c r="F376" s="66">
        <v>32.4</v>
      </c>
      <c r="G376" s="66">
        <v>0</v>
      </c>
      <c r="H376" s="53">
        <f t="shared" ref="H376" si="470">(F376-E376)*C376</f>
        <v>19199.999999999931</v>
      </c>
      <c r="I376" s="53">
        <v>0</v>
      </c>
      <c r="J376" s="53">
        <f t="shared" ref="J376" si="471">(I376+H376)</f>
        <v>19199.999999999931</v>
      </c>
    </row>
    <row r="377" spans="1:11">
      <c r="A377" s="63">
        <v>43522</v>
      </c>
      <c r="B377" s="64" t="s">
        <v>170</v>
      </c>
      <c r="C377" s="65">
        <v>32000</v>
      </c>
      <c r="D377" s="65" t="s">
        <v>14</v>
      </c>
      <c r="E377" s="66">
        <v>82.1</v>
      </c>
      <c r="F377" s="66">
        <v>83</v>
      </c>
      <c r="G377" s="66">
        <v>0</v>
      </c>
      <c r="H377" s="53">
        <f t="shared" ref="H377" si="472">(F377-E377)*C377</f>
        <v>28800.000000000182</v>
      </c>
      <c r="I377" s="53">
        <v>0</v>
      </c>
      <c r="J377" s="53">
        <f t="shared" ref="J377" si="473">(I377+H377)</f>
        <v>28800.000000000182</v>
      </c>
    </row>
    <row r="378" spans="1:11">
      <c r="A378" s="63">
        <v>43522</v>
      </c>
      <c r="B378" s="64" t="s">
        <v>168</v>
      </c>
      <c r="C378" s="65">
        <v>24000</v>
      </c>
      <c r="D378" s="65" t="s">
        <v>14</v>
      </c>
      <c r="E378" s="66">
        <v>133.30000000000001</v>
      </c>
      <c r="F378" s="66">
        <v>134.25</v>
      </c>
      <c r="G378" s="66">
        <v>0</v>
      </c>
      <c r="H378" s="53">
        <f t="shared" ref="H378" si="474">(F378-E378)*C378</f>
        <v>22799.999999999727</v>
      </c>
      <c r="I378" s="53">
        <v>0</v>
      </c>
      <c r="J378" s="53">
        <f t="shared" ref="J378:J392" si="475">(I378+H378)</f>
        <v>22799.999999999727</v>
      </c>
    </row>
    <row r="379" spans="1:11">
      <c r="A379" s="63">
        <v>43522</v>
      </c>
      <c r="B379" s="64" t="s">
        <v>169</v>
      </c>
      <c r="C379" s="65">
        <v>48000</v>
      </c>
      <c r="D379" s="65" t="s">
        <v>14</v>
      </c>
      <c r="E379" s="66">
        <v>31</v>
      </c>
      <c r="F379" s="66">
        <v>31.4</v>
      </c>
      <c r="G379" s="66">
        <v>32</v>
      </c>
      <c r="H379" s="53">
        <f t="shared" ref="H379" si="476">(F379-E379)*C379</f>
        <v>19199.999999999931</v>
      </c>
      <c r="I379" s="71">
        <f>(IF(D379="SHORT",IF(H379="",0,F379-G379),IF(H379="",0,G379-F379)))*C379</f>
        <v>28800.000000000069</v>
      </c>
      <c r="J379" s="53">
        <f>(I379+H379)</f>
        <v>48000</v>
      </c>
    </row>
    <row r="380" spans="1:11">
      <c r="A380" s="72">
        <v>43511</v>
      </c>
      <c r="B380" s="68" t="s">
        <v>150</v>
      </c>
      <c r="C380" s="73">
        <v>11000</v>
      </c>
      <c r="D380" s="68" t="s">
        <v>12</v>
      </c>
      <c r="E380" s="64">
        <v>342.4</v>
      </c>
      <c r="F380" s="64">
        <v>345.85</v>
      </c>
      <c r="G380" s="64"/>
      <c r="H380" s="74">
        <f t="shared" ref="H380:H392" si="477">(IF(D380="SHORT",E380-F380,IF(D380="LONG",F380-E380)))*C380</f>
        <v>-37950.000000000502</v>
      </c>
      <c r="I380" s="54"/>
      <c r="J380" s="53">
        <f t="shared" si="475"/>
        <v>-37950.000000000502</v>
      </c>
    </row>
    <row r="381" spans="1:11">
      <c r="A381" s="72">
        <v>43510</v>
      </c>
      <c r="B381" s="68" t="s">
        <v>155</v>
      </c>
      <c r="C381" s="73">
        <v>80000</v>
      </c>
      <c r="D381" s="68" t="s">
        <v>14</v>
      </c>
      <c r="E381" s="64">
        <v>37.549999999999997</v>
      </c>
      <c r="F381" s="64">
        <v>37.299999999999997</v>
      </c>
      <c r="G381" s="64"/>
      <c r="H381" s="74">
        <f t="shared" si="477"/>
        <v>-20000</v>
      </c>
      <c r="I381" s="54"/>
      <c r="J381" s="53">
        <f t="shared" si="475"/>
        <v>-20000</v>
      </c>
    </row>
    <row r="382" spans="1:11">
      <c r="A382" s="72">
        <v>43510</v>
      </c>
      <c r="B382" s="68" t="s">
        <v>45</v>
      </c>
      <c r="C382" s="73">
        <v>5000</v>
      </c>
      <c r="D382" s="68" t="s">
        <v>12</v>
      </c>
      <c r="E382" s="64">
        <v>443.3</v>
      </c>
      <c r="F382" s="64">
        <v>436.65</v>
      </c>
      <c r="G382" s="64"/>
      <c r="H382" s="74">
        <f t="shared" si="477"/>
        <v>33250.000000000167</v>
      </c>
      <c r="I382" s="54"/>
      <c r="J382" s="53">
        <f t="shared" si="475"/>
        <v>33250.000000000167</v>
      </c>
    </row>
    <row r="383" spans="1:11">
      <c r="A383" s="75">
        <v>43509</v>
      </c>
      <c r="B383" s="76" t="s">
        <v>77</v>
      </c>
      <c r="C383" s="77">
        <v>2000</v>
      </c>
      <c r="D383" s="76" t="s">
        <v>12</v>
      </c>
      <c r="E383" s="78">
        <v>1262.75</v>
      </c>
      <c r="F383" s="78">
        <v>1243.8</v>
      </c>
      <c r="G383" s="78">
        <v>1225.1500000000001</v>
      </c>
      <c r="H383" s="79">
        <f t="shared" si="477"/>
        <v>37900.000000000087</v>
      </c>
      <c r="I383" s="71">
        <f>(IF(D383="SHORT",IF(H383="",0,F383-G383),IF(H383="",0,G383-F383)))*C383</f>
        <v>37299.999999999724</v>
      </c>
      <c r="J383" s="53">
        <f t="shared" si="475"/>
        <v>75199.999999999811</v>
      </c>
    </row>
    <row r="384" spans="1:11">
      <c r="A384" s="72">
        <v>43509</v>
      </c>
      <c r="B384" s="68" t="s">
        <v>151</v>
      </c>
      <c r="C384" s="73">
        <v>5000</v>
      </c>
      <c r="D384" s="68" t="s">
        <v>12</v>
      </c>
      <c r="E384" s="64">
        <v>383.5</v>
      </c>
      <c r="F384" s="64">
        <v>377.75</v>
      </c>
      <c r="G384" s="64"/>
      <c r="H384" s="74">
        <f t="shared" si="477"/>
        <v>28750</v>
      </c>
      <c r="I384" s="54"/>
      <c r="J384" s="53">
        <f t="shared" si="475"/>
        <v>28750</v>
      </c>
    </row>
    <row r="385" spans="1:10">
      <c r="A385" s="72">
        <v>43508</v>
      </c>
      <c r="B385" s="68" t="s">
        <v>82</v>
      </c>
      <c r="C385" s="73">
        <v>2000</v>
      </c>
      <c r="D385" s="68" t="s">
        <v>12</v>
      </c>
      <c r="E385" s="64">
        <v>603.85</v>
      </c>
      <c r="F385" s="64">
        <v>609.9</v>
      </c>
      <c r="G385" s="64"/>
      <c r="H385" s="74">
        <f t="shared" si="477"/>
        <v>-12099.999999999909</v>
      </c>
      <c r="I385" s="54"/>
      <c r="J385" s="53">
        <f t="shared" si="475"/>
        <v>-12099.999999999909</v>
      </c>
    </row>
    <row r="386" spans="1:10">
      <c r="A386" s="72">
        <v>43508</v>
      </c>
      <c r="B386" s="68" t="s">
        <v>154</v>
      </c>
      <c r="C386" s="73">
        <v>48000</v>
      </c>
      <c r="D386" s="68" t="s">
        <v>14</v>
      </c>
      <c r="E386" s="64">
        <v>46</v>
      </c>
      <c r="F386" s="64">
        <v>46.4</v>
      </c>
      <c r="G386" s="64"/>
      <c r="H386" s="74">
        <f t="shared" si="477"/>
        <v>19199.999999999931</v>
      </c>
      <c r="I386" s="54"/>
      <c r="J386" s="53">
        <f t="shared" si="475"/>
        <v>19199.999999999931</v>
      </c>
    </row>
    <row r="387" spans="1:10">
      <c r="A387" s="72">
        <v>43508</v>
      </c>
      <c r="B387" s="68" t="s">
        <v>118</v>
      </c>
      <c r="C387" s="73">
        <v>4000</v>
      </c>
      <c r="D387" s="68" t="s">
        <v>12</v>
      </c>
      <c r="E387" s="64">
        <v>569.15</v>
      </c>
      <c r="F387" s="64">
        <v>574.85</v>
      </c>
      <c r="G387" s="64"/>
      <c r="H387" s="74">
        <f t="shared" si="477"/>
        <v>-22800.000000000182</v>
      </c>
      <c r="I387" s="54"/>
      <c r="J387" s="53">
        <f t="shared" si="475"/>
        <v>-22800.000000000182</v>
      </c>
    </row>
    <row r="388" spans="1:10">
      <c r="A388" s="72">
        <v>43507</v>
      </c>
      <c r="B388" s="68" t="s">
        <v>145</v>
      </c>
      <c r="C388" s="73">
        <v>1000</v>
      </c>
      <c r="D388" s="68" t="s">
        <v>12</v>
      </c>
      <c r="E388" s="64">
        <v>2137.6</v>
      </c>
      <c r="F388" s="64">
        <v>2105.5500000000002</v>
      </c>
      <c r="G388" s="64"/>
      <c r="H388" s="74">
        <f t="shared" si="477"/>
        <v>32049.999999999727</v>
      </c>
      <c r="I388" s="54"/>
      <c r="J388" s="53">
        <f t="shared" si="475"/>
        <v>32049.999999999727</v>
      </c>
    </row>
    <row r="389" spans="1:10">
      <c r="A389" s="75">
        <v>43507</v>
      </c>
      <c r="B389" s="76" t="s">
        <v>88</v>
      </c>
      <c r="C389" s="77">
        <v>5200</v>
      </c>
      <c r="D389" s="76" t="s">
        <v>12</v>
      </c>
      <c r="E389" s="78">
        <v>118.75</v>
      </c>
      <c r="F389" s="78">
        <v>117.25</v>
      </c>
      <c r="G389" s="78">
        <v>115.5</v>
      </c>
      <c r="H389" s="79">
        <f t="shared" si="477"/>
        <v>7800</v>
      </c>
      <c r="I389" s="71">
        <f>(IF(D389="SHORT",IF(H389="",0,F389-G389),IF(H389="",0,G389-F389)))*C389</f>
        <v>9100</v>
      </c>
      <c r="J389" s="53">
        <f t="shared" si="475"/>
        <v>16900</v>
      </c>
    </row>
    <row r="390" spans="1:10">
      <c r="A390" s="72">
        <v>43504</v>
      </c>
      <c r="B390" s="68" t="s">
        <v>22</v>
      </c>
      <c r="C390" s="73">
        <v>32000</v>
      </c>
      <c r="D390" s="68" t="s">
        <v>14</v>
      </c>
      <c r="E390" s="64">
        <v>60</v>
      </c>
      <c r="F390" s="64">
        <v>60.5</v>
      </c>
      <c r="G390" s="64"/>
      <c r="H390" s="74">
        <f t="shared" si="477"/>
        <v>16000</v>
      </c>
      <c r="I390" s="54"/>
      <c r="J390" s="53">
        <f t="shared" si="475"/>
        <v>16000</v>
      </c>
    </row>
    <row r="391" spans="1:10">
      <c r="A391" s="75">
        <v>43503</v>
      </c>
      <c r="B391" s="76" t="s">
        <v>153</v>
      </c>
      <c r="C391" s="77">
        <v>48000</v>
      </c>
      <c r="D391" s="76" t="s">
        <v>14</v>
      </c>
      <c r="E391" s="78">
        <v>31.55</v>
      </c>
      <c r="F391" s="78">
        <v>32</v>
      </c>
      <c r="G391" s="78">
        <v>32.5</v>
      </c>
      <c r="H391" s="79">
        <f t="shared" si="477"/>
        <v>21599.999999999967</v>
      </c>
      <c r="I391" s="71">
        <f>(IF(D391="SHORT",IF(H391="",0,F391-G391),IF(H391="",0,G391-F391)))*C391</f>
        <v>24000</v>
      </c>
      <c r="J391" s="53">
        <f t="shared" si="475"/>
        <v>45599.999999999971</v>
      </c>
    </row>
    <row r="392" spans="1:10">
      <c r="A392" s="72">
        <v>43497</v>
      </c>
      <c r="B392" s="68" t="s">
        <v>152</v>
      </c>
      <c r="C392" s="73">
        <v>32000</v>
      </c>
      <c r="D392" s="68" t="s">
        <v>14</v>
      </c>
      <c r="E392" s="64">
        <v>25</v>
      </c>
      <c r="F392" s="64">
        <v>25.5</v>
      </c>
      <c r="G392" s="64"/>
      <c r="H392" s="74">
        <f t="shared" si="477"/>
        <v>16000</v>
      </c>
      <c r="I392" s="54"/>
      <c r="J392" s="53">
        <f t="shared" si="475"/>
        <v>16000</v>
      </c>
    </row>
    <row r="393" spans="1:10">
      <c r="A393" s="55"/>
      <c r="B393" s="55"/>
      <c r="C393" s="55"/>
      <c r="D393" s="55"/>
      <c r="E393" s="55"/>
      <c r="F393" s="55"/>
      <c r="G393" s="55"/>
      <c r="H393" s="55"/>
      <c r="I393" s="55"/>
      <c r="J393" s="55"/>
    </row>
    <row r="394" spans="1:10">
      <c r="A394" s="56"/>
      <c r="B394" s="56"/>
      <c r="C394" s="56"/>
      <c r="D394" s="56"/>
      <c r="E394" s="56"/>
      <c r="F394" s="56"/>
      <c r="G394" s="57" t="s">
        <v>171</v>
      </c>
      <c r="H394" s="58">
        <f>SUM(H374:H392)</f>
        <v>225699.9999999991</v>
      </c>
      <c r="I394" s="57" t="s">
        <v>93</v>
      </c>
      <c r="J394" s="58">
        <f>SUM(J374:J392)</f>
        <v>324900.76999999885</v>
      </c>
    </row>
    <row r="395" spans="1:10">
      <c r="A395" s="55"/>
      <c r="B395" s="55"/>
      <c r="C395" s="55"/>
      <c r="D395" s="55"/>
      <c r="E395" s="55"/>
      <c r="F395" s="55"/>
      <c r="G395" s="55"/>
      <c r="H395" s="55"/>
      <c r="I395" s="55"/>
      <c r="J395" s="55"/>
    </row>
    <row r="396" spans="1:10">
      <c r="A396" s="80"/>
      <c r="B396" s="80"/>
      <c r="C396" s="80"/>
      <c r="D396" s="80"/>
      <c r="E396" s="80"/>
      <c r="F396" s="94">
        <v>43466</v>
      </c>
      <c r="G396" s="80"/>
      <c r="H396" s="81"/>
      <c r="I396" s="80"/>
      <c r="J396" s="80"/>
    </row>
    <row r="397" spans="1:10">
      <c r="A397" s="55"/>
      <c r="B397" s="55"/>
      <c r="C397" s="55"/>
      <c r="D397" s="55"/>
      <c r="E397" s="55"/>
      <c r="F397" s="55"/>
      <c r="G397" s="55"/>
      <c r="H397" s="70" t="s">
        <v>199</v>
      </c>
      <c r="I397" s="59"/>
      <c r="J397" s="91">
        <v>0.83</v>
      </c>
    </row>
    <row r="398" spans="1:10">
      <c r="A398" s="82">
        <v>43496</v>
      </c>
      <c r="B398" s="83" t="s">
        <v>26</v>
      </c>
      <c r="C398" s="84">
        <v>4800</v>
      </c>
      <c r="D398" s="83" t="s">
        <v>12</v>
      </c>
      <c r="E398" s="85">
        <v>412.15</v>
      </c>
      <c r="F398" s="85">
        <v>408</v>
      </c>
      <c r="G398" s="85"/>
      <c r="H398" s="95">
        <f>(IF(D398="SHORT",E398-F398,IF(D398="LONG",F398-E398)))*C398</f>
        <v>19919.999999999891</v>
      </c>
      <c r="I398" s="86"/>
      <c r="J398" s="96">
        <f>SUM(H398:I398)</f>
        <v>19919.999999999891</v>
      </c>
    </row>
    <row r="399" spans="1:10">
      <c r="A399" s="82">
        <v>43495</v>
      </c>
      <c r="B399" s="83" t="s">
        <v>117</v>
      </c>
      <c r="C399" s="84">
        <v>3600</v>
      </c>
      <c r="D399" s="83" t="s">
        <v>12</v>
      </c>
      <c r="E399" s="85">
        <v>647.79999999999995</v>
      </c>
      <c r="F399" s="85">
        <v>638.1</v>
      </c>
      <c r="G399" s="85"/>
      <c r="H399" s="95">
        <f t="shared" ref="H399:H415" si="478">(IF(D399="SHORT",E399-F399,IF(D399="LONG",F399-E399)))*C399</f>
        <v>34919.999999999753</v>
      </c>
      <c r="I399" s="86"/>
      <c r="J399" s="96">
        <f t="shared" ref="J399:J415" si="479">SUM(H399:I399)</f>
        <v>34919.999999999753</v>
      </c>
    </row>
    <row r="400" spans="1:10">
      <c r="A400" s="82">
        <v>43489</v>
      </c>
      <c r="B400" s="83" t="s">
        <v>74</v>
      </c>
      <c r="C400" s="84">
        <v>10400</v>
      </c>
      <c r="D400" s="83" t="s">
        <v>12</v>
      </c>
      <c r="E400" s="85">
        <v>177.7</v>
      </c>
      <c r="F400" s="85">
        <v>175</v>
      </c>
      <c r="G400" s="85"/>
      <c r="H400" s="95">
        <f t="shared" si="478"/>
        <v>28079.999999999884</v>
      </c>
      <c r="I400" s="86"/>
      <c r="J400" s="96">
        <f t="shared" si="479"/>
        <v>28079.999999999884</v>
      </c>
    </row>
    <row r="401" spans="1:10">
      <c r="A401" s="82">
        <v>43489</v>
      </c>
      <c r="B401" s="83" t="s">
        <v>149</v>
      </c>
      <c r="C401" s="84">
        <v>4400</v>
      </c>
      <c r="D401" s="83" t="s">
        <v>12</v>
      </c>
      <c r="E401" s="85">
        <v>428.6</v>
      </c>
      <c r="F401" s="85">
        <v>422.2</v>
      </c>
      <c r="G401" s="85"/>
      <c r="H401" s="95">
        <f t="shared" si="478"/>
        <v>28160.000000000149</v>
      </c>
      <c r="I401" s="86"/>
      <c r="J401" s="96">
        <f t="shared" si="479"/>
        <v>28160.000000000149</v>
      </c>
    </row>
    <row r="402" spans="1:10">
      <c r="A402" s="82">
        <v>43489</v>
      </c>
      <c r="B402" s="83" t="s">
        <v>148</v>
      </c>
      <c r="C402" s="84">
        <v>1208</v>
      </c>
      <c r="D402" s="83" t="s">
        <v>12</v>
      </c>
      <c r="E402" s="85">
        <v>2312.9</v>
      </c>
      <c r="F402" s="85">
        <v>2308.1</v>
      </c>
      <c r="G402" s="85"/>
      <c r="H402" s="95">
        <f t="shared" si="478"/>
        <v>5798.4000000002197</v>
      </c>
      <c r="I402" s="86"/>
      <c r="J402" s="96">
        <f t="shared" si="479"/>
        <v>5798.4000000002197</v>
      </c>
    </row>
    <row r="403" spans="1:10">
      <c r="A403" s="82">
        <v>43486</v>
      </c>
      <c r="B403" s="83" t="s">
        <v>147</v>
      </c>
      <c r="C403" s="84">
        <v>12000</v>
      </c>
      <c r="D403" s="83" t="s">
        <v>14</v>
      </c>
      <c r="E403" s="85">
        <v>220.25</v>
      </c>
      <c r="F403" s="85">
        <v>218</v>
      </c>
      <c r="G403" s="85"/>
      <c r="H403" s="95">
        <f t="shared" si="478"/>
        <v>-27000</v>
      </c>
      <c r="I403" s="86"/>
      <c r="J403" s="96">
        <f t="shared" si="479"/>
        <v>-27000</v>
      </c>
    </row>
    <row r="404" spans="1:10">
      <c r="A404" s="82">
        <v>43483</v>
      </c>
      <c r="B404" s="83" t="s">
        <v>146</v>
      </c>
      <c r="C404" s="84">
        <v>18000</v>
      </c>
      <c r="D404" s="83" t="s">
        <v>12</v>
      </c>
      <c r="E404" s="85">
        <v>86.2</v>
      </c>
      <c r="F404" s="85">
        <v>85.5</v>
      </c>
      <c r="G404" s="85"/>
      <c r="H404" s="95">
        <f t="shared" si="478"/>
        <v>12600.000000000051</v>
      </c>
      <c r="I404" s="86"/>
      <c r="J404" s="96">
        <f t="shared" si="479"/>
        <v>12600.000000000051</v>
      </c>
    </row>
    <row r="405" spans="1:10">
      <c r="A405" s="82">
        <v>43482</v>
      </c>
      <c r="B405" s="83" t="s">
        <v>56</v>
      </c>
      <c r="C405" s="84">
        <v>1000</v>
      </c>
      <c r="D405" s="83" t="s">
        <v>12</v>
      </c>
      <c r="E405" s="85">
        <v>2613.6</v>
      </c>
      <c r="F405" s="85">
        <v>2606.15</v>
      </c>
      <c r="G405" s="85"/>
      <c r="H405" s="95">
        <f t="shared" si="478"/>
        <v>7449.9999999998181</v>
      </c>
      <c r="I405" s="86"/>
      <c r="J405" s="96">
        <f t="shared" si="479"/>
        <v>7449.9999999998181</v>
      </c>
    </row>
    <row r="406" spans="1:10">
      <c r="A406" s="82">
        <v>43481</v>
      </c>
      <c r="B406" s="83" t="s">
        <v>145</v>
      </c>
      <c r="C406" s="84">
        <v>1000</v>
      </c>
      <c r="D406" s="83" t="s">
        <v>14</v>
      </c>
      <c r="E406" s="85">
        <v>2125.9499999999998</v>
      </c>
      <c r="F406" s="85">
        <v>2127.5500000000002</v>
      </c>
      <c r="G406" s="85"/>
      <c r="H406" s="95">
        <f t="shared" si="478"/>
        <v>1600.0000000003638</v>
      </c>
      <c r="I406" s="86"/>
      <c r="J406" s="96">
        <f t="shared" si="479"/>
        <v>1600.0000000003638</v>
      </c>
    </row>
    <row r="407" spans="1:10">
      <c r="A407" s="82">
        <v>43480</v>
      </c>
      <c r="B407" s="83" t="s">
        <v>143</v>
      </c>
      <c r="C407" s="84">
        <v>12800</v>
      </c>
      <c r="D407" s="83" t="s">
        <v>14</v>
      </c>
      <c r="E407" s="85">
        <v>155.44999999999999</v>
      </c>
      <c r="F407" s="85">
        <v>157.75</v>
      </c>
      <c r="G407" s="85"/>
      <c r="H407" s="95">
        <f t="shared" si="478"/>
        <v>29440.000000000146</v>
      </c>
      <c r="I407" s="86"/>
      <c r="J407" s="96">
        <f t="shared" si="479"/>
        <v>29440.000000000146</v>
      </c>
    </row>
    <row r="408" spans="1:10">
      <c r="A408" s="82">
        <v>43479</v>
      </c>
      <c r="B408" s="83" t="s">
        <v>144</v>
      </c>
      <c r="C408" s="84">
        <v>6800</v>
      </c>
      <c r="D408" s="83" t="s">
        <v>12</v>
      </c>
      <c r="E408" s="85">
        <v>330.7</v>
      </c>
      <c r="F408" s="85">
        <v>334</v>
      </c>
      <c r="G408" s="85"/>
      <c r="H408" s="95">
        <f t="shared" si="478"/>
        <v>-22440.000000000076</v>
      </c>
      <c r="I408" s="86"/>
      <c r="J408" s="96">
        <f t="shared" si="479"/>
        <v>-22440.000000000076</v>
      </c>
    </row>
    <row r="409" spans="1:10">
      <c r="A409" s="82">
        <v>43476</v>
      </c>
      <c r="B409" s="83" t="s">
        <v>75</v>
      </c>
      <c r="C409" s="84">
        <v>4244</v>
      </c>
      <c r="D409" s="83" t="s">
        <v>12</v>
      </c>
      <c r="E409" s="85">
        <v>483.05</v>
      </c>
      <c r="F409" s="85">
        <v>475.8</v>
      </c>
      <c r="G409" s="85"/>
      <c r="H409" s="95">
        <f t="shared" si="478"/>
        <v>30769</v>
      </c>
      <c r="I409" s="86"/>
      <c r="J409" s="96">
        <f t="shared" si="479"/>
        <v>30769</v>
      </c>
    </row>
    <row r="410" spans="1:10">
      <c r="A410" s="82">
        <v>43475</v>
      </c>
      <c r="B410" s="83" t="s">
        <v>142</v>
      </c>
      <c r="C410" s="84">
        <v>11000</v>
      </c>
      <c r="D410" s="83" t="s">
        <v>12</v>
      </c>
      <c r="E410" s="85">
        <v>266.39999999999998</v>
      </c>
      <c r="F410" s="85">
        <v>269.10000000000002</v>
      </c>
      <c r="G410" s="85"/>
      <c r="H410" s="95">
        <f t="shared" si="478"/>
        <v>-29700.000000000502</v>
      </c>
      <c r="I410" s="86"/>
      <c r="J410" s="96">
        <f t="shared" si="479"/>
        <v>-29700.000000000502</v>
      </c>
    </row>
    <row r="411" spans="1:10">
      <c r="A411" s="82">
        <v>43474</v>
      </c>
      <c r="B411" s="83" t="s">
        <v>141</v>
      </c>
      <c r="C411" s="84">
        <v>6000</v>
      </c>
      <c r="D411" s="83" t="s">
        <v>14</v>
      </c>
      <c r="E411" s="85">
        <v>547.25</v>
      </c>
      <c r="F411" s="85">
        <v>555.45000000000005</v>
      </c>
      <c r="G411" s="85"/>
      <c r="H411" s="95">
        <f t="shared" si="478"/>
        <v>49200.000000000276</v>
      </c>
      <c r="I411" s="86"/>
      <c r="J411" s="96">
        <f t="shared" si="479"/>
        <v>49200.000000000276</v>
      </c>
    </row>
    <row r="412" spans="1:10">
      <c r="A412" s="82">
        <v>43472</v>
      </c>
      <c r="B412" s="83" t="s">
        <v>64</v>
      </c>
      <c r="C412" s="84">
        <v>2400</v>
      </c>
      <c r="D412" s="83" t="s">
        <v>14</v>
      </c>
      <c r="E412" s="85">
        <v>1177.8</v>
      </c>
      <c r="F412" s="85">
        <v>1183.95</v>
      </c>
      <c r="G412" s="85"/>
      <c r="H412" s="95">
        <f t="shared" si="478"/>
        <v>14760.000000000218</v>
      </c>
      <c r="I412" s="86"/>
      <c r="J412" s="96">
        <f t="shared" si="479"/>
        <v>14760.000000000218</v>
      </c>
    </row>
    <row r="413" spans="1:10">
      <c r="A413" s="82">
        <v>43468</v>
      </c>
      <c r="B413" s="83" t="s">
        <v>105</v>
      </c>
      <c r="C413" s="84">
        <v>4800</v>
      </c>
      <c r="D413" s="83" t="s">
        <v>12</v>
      </c>
      <c r="E413" s="85">
        <v>565.85</v>
      </c>
      <c r="F413" s="85">
        <v>563</v>
      </c>
      <c r="G413" s="85"/>
      <c r="H413" s="95">
        <f t="shared" si="478"/>
        <v>13680.000000000109</v>
      </c>
      <c r="I413" s="86"/>
      <c r="J413" s="96">
        <f t="shared" si="479"/>
        <v>13680.000000000109</v>
      </c>
    </row>
    <row r="414" spans="1:10">
      <c r="A414" s="82">
        <v>43468</v>
      </c>
      <c r="B414" s="83" t="s">
        <v>70</v>
      </c>
      <c r="C414" s="84">
        <v>11500</v>
      </c>
      <c r="D414" s="83" t="s">
        <v>12</v>
      </c>
      <c r="E414" s="85">
        <v>194.2</v>
      </c>
      <c r="F414" s="85">
        <v>191.25</v>
      </c>
      <c r="G414" s="85"/>
      <c r="H414" s="95">
        <f t="shared" si="478"/>
        <v>33924.999999999869</v>
      </c>
      <c r="I414" s="86"/>
      <c r="J414" s="96">
        <f t="shared" si="479"/>
        <v>33924.999999999869</v>
      </c>
    </row>
    <row r="415" spans="1:10">
      <c r="A415" s="82">
        <v>43467</v>
      </c>
      <c r="B415" s="83" t="s">
        <v>52</v>
      </c>
      <c r="C415" s="84">
        <v>2000</v>
      </c>
      <c r="D415" s="83" t="s">
        <v>12</v>
      </c>
      <c r="E415" s="85">
        <v>1277.4000000000001</v>
      </c>
      <c r="F415" s="85">
        <v>1258.25</v>
      </c>
      <c r="G415" s="85"/>
      <c r="H415" s="95">
        <f t="shared" si="478"/>
        <v>38300.000000000182</v>
      </c>
      <c r="I415" s="86"/>
      <c r="J415" s="96">
        <f t="shared" si="479"/>
        <v>38300.000000000182</v>
      </c>
    </row>
    <row r="416" spans="1:10">
      <c r="A416" s="87"/>
      <c r="B416" s="88"/>
      <c r="C416" s="88"/>
      <c r="D416" s="88"/>
      <c r="E416" s="88"/>
      <c r="F416" s="111" t="s">
        <v>93</v>
      </c>
      <c r="G416" s="112"/>
      <c r="H416" s="112"/>
      <c r="I416" s="113"/>
      <c r="J416" s="98">
        <f>SUM(J398:J415)</f>
        <v>269462.40000000043</v>
      </c>
    </row>
  </sheetData>
  <mergeCells count="1">
    <mergeCell ref="F416:I416"/>
  </mergeCells>
  <conditionalFormatting sqref="J375:J392 J340:J369 J302:J331 J300 J274:J298 J272 J243:J270 J185:J206 J155:J178 J119:J148 J212:J235 J89:J113 J61:J81 J34:J54 J17 J19:J27">
    <cfRule type="cellIs" dxfId="6" priority="419" operator="lessThan">
      <formula>0</formula>
    </cfRule>
  </conditionalFormatting>
  <conditionalFormatting sqref="J18">
    <cfRule type="cellIs" dxfId="5" priority="6" operator="lessThan">
      <formula>0</formula>
    </cfRule>
  </conditionalFormatting>
  <conditionalFormatting sqref="J16">
    <cfRule type="cellIs" dxfId="4" priority="5" operator="lessThan">
      <formula>0</formula>
    </cfRule>
  </conditionalFormatting>
  <conditionalFormatting sqref="J15">
    <cfRule type="cellIs" dxfId="3" priority="4" operator="lessThan">
      <formula>0</formula>
    </cfRule>
  </conditionalFormatting>
  <conditionalFormatting sqref="J14">
    <cfRule type="cellIs" dxfId="2" priority="3" operator="lessThan">
      <formula>0</formula>
    </cfRule>
  </conditionalFormatting>
  <conditionalFormatting sqref="J13">
    <cfRule type="cellIs" dxfId="1" priority="2" operator="lessThan">
      <formula>0</formula>
    </cfRule>
  </conditionalFormatting>
  <conditionalFormatting sqref="J12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6"/>
  <sheetViews>
    <sheetView topLeftCell="A148" workbookViewId="0">
      <selection activeCell="D137" sqref="D137"/>
    </sheetView>
  </sheetViews>
  <sheetFormatPr defaultRowHeight="15"/>
  <cols>
    <col min="1" max="1" width="15.140625" customWidth="1"/>
    <col min="2" max="2" width="22.7109375" customWidth="1"/>
    <col min="3" max="3" width="12.5703125" customWidth="1"/>
    <col min="4" max="7" width="13.28515625" customWidth="1"/>
    <col min="8" max="10" width="14.28515625" customWidth="1"/>
    <col min="11" max="11" width="19.85546875" customWidth="1"/>
  </cols>
  <sheetData>
    <row r="1" spans="1:11" ht="15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33.7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24" customHeight="1">
      <c r="A3" s="122" t="s">
        <v>101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26.25">
      <c r="A4" s="123" t="s">
        <v>0</v>
      </c>
      <c r="B4" s="123"/>
      <c r="C4" s="124" t="s">
        <v>102</v>
      </c>
      <c r="D4" s="124"/>
      <c r="E4" s="125"/>
      <c r="F4" s="125"/>
      <c r="G4" s="125"/>
      <c r="H4" s="126"/>
      <c r="I4" s="126"/>
      <c r="J4" s="1"/>
      <c r="K4" s="1"/>
    </row>
    <row r="5" spans="1:11" ht="15.7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119" t="s">
        <v>8</v>
      </c>
      <c r="I5" s="120"/>
      <c r="J5" s="4" t="s">
        <v>9</v>
      </c>
      <c r="K5" s="3" t="s">
        <v>10</v>
      </c>
    </row>
    <row r="6" spans="1:11" s="13" customFormat="1" ht="18" customHeight="1">
      <c r="A6" s="23">
        <v>43462</v>
      </c>
      <c r="B6" s="6" t="s">
        <v>21</v>
      </c>
      <c r="C6" s="7">
        <v>2400</v>
      </c>
      <c r="D6" s="6" t="s">
        <v>14</v>
      </c>
      <c r="E6" s="8">
        <v>1162.5</v>
      </c>
      <c r="F6" s="8">
        <v>1179.9000000000001</v>
      </c>
      <c r="G6" s="8"/>
      <c r="H6" s="9">
        <f t="shared" ref="H6" si="0">(IF(D6="SHORT",E6-F6,IF(D6="LONG",F6-E6)))*C6</f>
        <v>41760.000000000218</v>
      </c>
      <c r="I6" s="10"/>
      <c r="J6" s="11">
        <f t="shared" ref="J6" si="1">(H6+I6)/C6</f>
        <v>17.400000000000091</v>
      </c>
      <c r="K6" s="12">
        <f t="shared" ref="K6" si="2">SUM(H6:I6)</f>
        <v>41760.000000000218</v>
      </c>
    </row>
    <row r="7" spans="1:11" s="13" customFormat="1" ht="18" customHeight="1">
      <c r="A7" s="23">
        <v>43461</v>
      </c>
      <c r="B7" s="6" t="s">
        <v>20</v>
      </c>
      <c r="C7" s="7">
        <v>6300</v>
      </c>
      <c r="D7" s="6" t="s">
        <v>14</v>
      </c>
      <c r="E7" s="8">
        <v>248.8</v>
      </c>
      <c r="F7" s="8">
        <v>252.5</v>
      </c>
      <c r="G7" s="8"/>
      <c r="H7" s="9">
        <f t="shared" ref="H7" si="3">(IF(D7="SHORT",E7-F7,IF(D7="LONG",F7-E7)))*C7</f>
        <v>23309.999999999927</v>
      </c>
      <c r="I7" s="10"/>
      <c r="J7" s="11">
        <f t="shared" ref="J7" si="4">(H7+I7)/C7</f>
        <v>3.6999999999999886</v>
      </c>
      <c r="K7" s="12">
        <f t="shared" ref="K7" si="5">SUM(H7:I7)</f>
        <v>23309.999999999927</v>
      </c>
    </row>
    <row r="8" spans="1:11" s="13" customFormat="1" ht="18" customHeight="1">
      <c r="A8" s="23">
        <v>43460</v>
      </c>
      <c r="B8" s="6" t="s">
        <v>138</v>
      </c>
      <c r="C8" s="7">
        <v>4000</v>
      </c>
      <c r="D8" s="6" t="s">
        <v>14</v>
      </c>
      <c r="E8" s="8">
        <v>671.5</v>
      </c>
      <c r="F8" s="8">
        <v>681.55</v>
      </c>
      <c r="G8" s="8"/>
      <c r="H8" s="9">
        <f t="shared" ref="H8:H9" si="6">(IF(D8="SHORT",E8-F8,IF(D8="LONG",F8-E8)))*C8</f>
        <v>40199.999999999818</v>
      </c>
      <c r="I8" s="10"/>
      <c r="J8" s="11">
        <f t="shared" ref="J8:J9" si="7">(H8+I8)/C8</f>
        <v>10.049999999999955</v>
      </c>
      <c r="K8" s="12">
        <f t="shared" ref="K8:K9" si="8">SUM(H8:I8)</f>
        <v>40199.999999999818</v>
      </c>
    </row>
    <row r="9" spans="1:11" s="13" customFormat="1" ht="18" customHeight="1">
      <c r="A9" s="23">
        <v>43460</v>
      </c>
      <c r="B9" s="6" t="s">
        <v>86</v>
      </c>
      <c r="C9" s="7">
        <v>4400</v>
      </c>
      <c r="D9" s="6" t="s">
        <v>14</v>
      </c>
      <c r="E9" s="8">
        <v>674.3</v>
      </c>
      <c r="F9" s="8">
        <v>684.4</v>
      </c>
      <c r="G9" s="8"/>
      <c r="H9" s="9">
        <f t="shared" si="6"/>
        <v>44440.000000000102</v>
      </c>
      <c r="I9" s="10"/>
      <c r="J9" s="11">
        <f t="shared" si="7"/>
        <v>10.100000000000023</v>
      </c>
      <c r="K9" s="12">
        <f t="shared" si="8"/>
        <v>44440.000000000102</v>
      </c>
    </row>
    <row r="10" spans="1:11" s="13" customFormat="1" ht="18" customHeight="1">
      <c r="A10" s="23">
        <v>43458</v>
      </c>
      <c r="B10" s="6" t="s">
        <v>32</v>
      </c>
      <c r="C10" s="7">
        <v>18000</v>
      </c>
      <c r="D10" s="6" t="s">
        <v>12</v>
      </c>
      <c r="E10" s="8">
        <v>108.3</v>
      </c>
      <c r="F10" s="8">
        <v>109.4</v>
      </c>
      <c r="G10" s="8"/>
      <c r="H10" s="9">
        <f t="shared" ref="H10" si="9">(IF(D10="SHORT",E10-F10,IF(D10="LONG",F10-E10)))*C10</f>
        <v>-19800.000000000153</v>
      </c>
      <c r="I10" s="10"/>
      <c r="J10" s="11">
        <f t="shared" ref="J10" si="10">(H10+I10)/C10</f>
        <v>-1.1000000000000085</v>
      </c>
      <c r="K10" s="12">
        <f t="shared" ref="K10" si="11">SUM(H10:I10)</f>
        <v>-19800.000000000153</v>
      </c>
    </row>
    <row r="11" spans="1:11" s="13" customFormat="1" ht="18" customHeight="1">
      <c r="A11" s="23">
        <v>43455</v>
      </c>
      <c r="B11" s="6" t="s">
        <v>137</v>
      </c>
      <c r="C11" s="7">
        <v>19800</v>
      </c>
      <c r="D11" s="6" t="s">
        <v>12</v>
      </c>
      <c r="E11" s="8">
        <v>89.9</v>
      </c>
      <c r="F11" s="8">
        <v>88.55</v>
      </c>
      <c r="G11" s="8"/>
      <c r="H11" s="9">
        <f t="shared" ref="H11" si="12">(IF(D11="SHORT",E11-F11,IF(D11="LONG",F11-E11)))*C11</f>
        <v>26730.000000000167</v>
      </c>
      <c r="I11" s="10"/>
      <c r="J11" s="11">
        <f t="shared" ref="J11" si="13">(H11+I11)/C11</f>
        <v>1.3500000000000085</v>
      </c>
      <c r="K11" s="12">
        <f t="shared" ref="K11" si="14">SUM(H11:I11)</f>
        <v>26730.000000000167</v>
      </c>
    </row>
    <row r="12" spans="1:11" s="13" customFormat="1" ht="18" customHeight="1">
      <c r="A12" s="23">
        <v>43454</v>
      </c>
      <c r="B12" s="6" t="s">
        <v>115</v>
      </c>
      <c r="C12" s="7">
        <v>10000</v>
      </c>
      <c r="D12" s="6" t="s">
        <v>14</v>
      </c>
      <c r="E12" s="8">
        <v>376.4</v>
      </c>
      <c r="F12" s="8">
        <v>380.05</v>
      </c>
      <c r="G12" s="8"/>
      <c r="H12" s="9">
        <f t="shared" ref="H12" si="15">(IF(D12="SHORT",E12-F12,IF(D12="LONG",F12-E12)))*C12</f>
        <v>36500.000000000342</v>
      </c>
      <c r="I12" s="10"/>
      <c r="J12" s="11">
        <f t="shared" ref="J12" si="16">(H12+I12)/C12</f>
        <v>3.6500000000000341</v>
      </c>
      <c r="K12" s="12">
        <f t="shared" ref="K12" si="17">SUM(H12:I12)</f>
        <v>36500.000000000342</v>
      </c>
    </row>
    <row r="13" spans="1:11" s="13" customFormat="1" ht="16.5" customHeight="1">
      <c r="A13" s="5">
        <v>43454</v>
      </c>
      <c r="B13" s="6" t="s">
        <v>52</v>
      </c>
      <c r="C13" s="7">
        <v>2000</v>
      </c>
      <c r="D13" s="6" t="s">
        <v>14</v>
      </c>
      <c r="E13" s="8">
        <v>1263.55</v>
      </c>
      <c r="F13" s="8">
        <v>1272</v>
      </c>
      <c r="G13" s="8"/>
      <c r="H13" s="9">
        <f t="shared" ref="H13:H14" si="18">(IF(D13="SHORT",E13-F13,IF(D13="LONG",F13-E13)))*C13</f>
        <v>16900.000000000091</v>
      </c>
      <c r="I13" s="10"/>
      <c r="J13" s="11">
        <f t="shared" ref="J13:J14" si="19">(H13+I13)/C13</f>
        <v>8.4500000000000455</v>
      </c>
      <c r="K13" s="12">
        <f t="shared" ref="K13:K14" si="20">SUM(H13:I13)</f>
        <v>16900.000000000091</v>
      </c>
    </row>
    <row r="14" spans="1:11" s="13" customFormat="1" ht="16.5" customHeight="1">
      <c r="A14" s="5">
        <v>43453</v>
      </c>
      <c r="B14" s="6" t="s">
        <v>19</v>
      </c>
      <c r="C14" s="7">
        <v>6000</v>
      </c>
      <c r="D14" s="6" t="s">
        <v>14</v>
      </c>
      <c r="E14" s="8">
        <v>174.75</v>
      </c>
      <c r="F14" s="8">
        <v>173</v>
      </c>
      <c r="G14" s="8"/>
      <c r="H14" s="9">
        <f t="shared" si="18"/>
        <v>-10500</v>
      </c>
      <c r="I14" s="10"/>
      <c r="J14" s="11">
        <f t="shared" si="19"/>
        <v>-1.75</v>
      </c>
      <c r="K14" s="12">
        <f t="shared" si="20"/>
        <v>-10500</v>
      </c>
    </row>
    <row r="15" spans="1:11" s="13" customFormat="1" ht="16.5" customHeight="1">
      <c r="A15" s="5">
        <v>43453</v>
      </c>
      <c r="B15" s="6" t="s">
        <v>136</v>
      </c>
      <c r="C15" s="7">
        <v>2800</v>
      </c>
      <c r="D15" s="6" t="s">
        <v>14</v>
      </c>
      <c r="E15" s="8">
        <v>921.25</v>
      </c>
      <c r="F15" s="8">
        <v>912</v>
      </c>
      <c r="G15" s="8"/>
      <c r="H15" s="9">
        <f t="shared" ref="H15" si="21">(IF(D15="SHORT",E15-F15,IF(D15="LONG",F15-E15)))*C15</f>
        <v>-25900</v>
      </c>
      <c r="I15" s="10"/>
      <c r="J15" s="11">
        <f t="shared" ref="J15" si="22">(H15+I15)/C15</f>
        <v>-9.25</v>
      </c>
      <c r="K15" s="12">
        <f t="shared" ref="K15" si="23">SUM(H15:I15)</f>
        <v>-25900</v>
      </c>
    </row>
    <row r="16" spans="1:11" s="13" customFormat="1" ht="16.5" customHeight="1">
      <c r="A16" s="5">
        <v>43452</v>
      </c>
      <c r="B16" s="6" t="s">
        <v>134</v>
      </c>
      <c r="C16" s="7">
        <v>4000</v>
      </c>
      <c r="D16" s="6" t="s">
        <v>14</v>
      </c>
      <c r="E16" s="8">
        <v>578.15</v>
      </c>
      <c r="F16" s="8">
        <v>585.95000000000005</v>
      </c>
      <c r="G16" s="8"/>
      <c r="H16" s="9">
        <f t="shared" ref="H16" si="24">(IF(D16="SHORT",E16-F16,IF(D16="LONG",F16-E16)))*C16</f>
        <v>31200.000000000273</v>
      </c>
      <c r="I16" s="10"/>
      <c r="J16" s="11">
        <f t="shared" ref="J16" si="25">(H16+I16)/C16</f>
        <v>7.8000000000000682</v>
      </c>
      <c r="K16" s="12">
        <f t="shared" ref="K16" si="26">SUM(H16:I16)</f>
        <v>31200.000000000273</v>
      </c>
    </row>
    <row r="17" spans="1:11" s="13" customFormat="1" ht="16.5" customHeight="1">
      <c r="A17" s="5">
        <v>43451</v>
      </c>
      <c r="B17" s="6" t="s">
        <v>135</v>
      </c>
      <c r="C17" s="7">
        <v>2200</v>
      </c>
      <c r="D17" s="6" t="s">
        <v>14</v>
      </c>
      <c r="E17" s="8">
        <v>699.25</v>
      </c>
      <c r="F17" s="8">
        <v>692.25</v>
      </c>
      <c r="G17" s="8"/>
      <c r="H17" s="9">
        <f t="shared" ref="H17" si="27">(IF(D17="SHORT",E17-F17,IF(D17="LONG",F17-E17)))*C17</f>
        <v>-15400</v>
      </c>
      <c r="I17" s="10"/>
      <c r="J17" s="11">
        <f t="shared" ref="J17" si="28">(H17+I17)/C17</f>
        <v>-7</v>
      </c>
      <c r="K17" s="12">
        <f t="shared" ref="K17" si="29">SUM(H17:I17)</f>
        <v>-15400</v>
      </c>
    </row>
    <row r="18" spans="1:11" s="13" customFormat="1" ht="16.5" customHeight="1">
      <c r="A18" s="5">
        <v>43448</v>
      </c>
      <c r="B18" s="6" t="s">
        <v>118</v>
      </c>
      <c r="C18" s="7">
        <v>4000</v>
      </c>
      <c r="D18" s="6" t="s">
        <v>14</v>
      </c>
      <c r="E18" s="8">
        <v>568.70000000000005</v>
      </c>
      <c r="F18" s="8">
        <v>576.35</v>
      </c>
      <c r="G18" s="8"/>
      <c r="H18" s="9">
        <f t="shared" ref="H18" si="30">(IF(D18="SHORT",E18-F18,IF(D18="LONG",F18-E18)))*C18</f>
        <v>30599.999999999909</v>
      </c>
      <c r="I18" s="10"/>
      <c r="J18" s="11">
        <f t="shared" ref="J18" si="31">(H18+I18)/C18</f>
        <v>7.6499999999999773</v>
      </c>
      <c r="K18" s="12">
        <f t="shared" ref="K18" si="32">SUM(H18:I18)</f>
        <v>30599.999999999909</v>
      </c>
    </row>
    <row r="19" spans="1:11" s="13" customFormat="1" ht="16.5" customHeight="1">
      <c r="A19" s="5">
        <v>43447</v>
      </c>
      <c r="B19" s="6" t="s">
        <v>133</v>
      </c>
      <c r="C19" s="7">
        <v>16000</v>
      </c>
      <c r="D19" s="6" t="s">
        <v>12</v>
      </c>
      <c r="E19" s="8">
        <v>113.9</v>
      </c>
      <c r="F19" s="8">
        <v>112.2</v>
      </c>
      <c r="G19" s="8"/>
      <c r="H19" s="9">
        <f t="shared" ref="H19" si="33">(IF(D19="SHORT",E19-F19,IF(D19="LONG",F19-E19)))*C19</f>
        <v>27200.000000000044</v>
      </c>
      <c r="I19" s="10"/>
      <c r="J19" s="11">
        <f t="shared" ref="J19" si="34">(H19+I19)/C19</f>
        <v>1.7000000000000026</v>
      </c>
      <c r="K19" s="12">
        <f t="shared" ref="K19" si="35">SUM(H19:I19)</f>
        <v>27200.000000000044</v>
      </c>
    </row>
    <row r="20" spans="1:11" s="13" customFormat="1" ht="16.5" customHeight="1">
      <c r="A20" s="5">
        <v>43446</v>
      </c>
      <c r="B20" s="6" t="s">
        <v>79</v>
      </c>
      <c r="C20" s="7">
        <v>12000</v>
      </c>
      <c r="D20" s="6" t="s">
        <v>14</v>
      </c>
      <c r="E20" s="8">
        <v>132.19999999999999</v>
      </c>
      <c r="F20" s="8">
        <v>134.19999999999999</v>
      </c>
      <c r="G20" s="8"/>
      <c r="H20" s="9">
        <f t="shared" ref="H20" si="36">(IF(D20="SHORT",E20-F20,IF(D20="LONG",F20-E20)))*C20</f>
        <v>24000</v>
      </c>
      <c r="I20" s="10"/>
      <c r="J20" s="11">
        <f t="shared" ref="J20" si="37">(H20+I20)/C20</f>
        <v>2</v>
      </c>
      <c r="K20" s="12">
        <f t="shared" ref="K20" si="38">SUM(H20:I20)</f>
        <v>24000</v>
      </c>
    </row>
    <row r="21" spans="1:11" s="20" customFormat="1" ht="16.5" customHeight="1">
      <c r="A21" s="14">
        <v>43445</v>
      </c>
      <c r="B21" s="15" t="s">
        <v>75</v>
      </c>
      <c r="C21" s="16">
        <v>4244</v>
      </c>
      <c r="D21" s="15" t="s">
        <v>14</v>
      </c>
      <c r="E21" s="17">
        <v>501.35</v>
      </c>
      <c r="F21" s="17">
        <v>508.1</v>
      </c>
      <c r="G21" s="17">
        <v>517.04999999999995</v>
      </c>
      <c r="H21" s="18">
        <f t="shared" ref="H21" si="39">(IF(D21="SHORT",E21-F21,IF(D21="LONG",F21-E21)))*C21</f>
        <v>28647</v>
      </c>
      <c r="I21" s="19">
        <f t="shared" ref="I21" si="40">(IF(D21="SHORT",IF(H21="",0,F21-G21),IF(H21="",0,G21-F21)))*C21</f>
        <v>37983.799999999712</v>
      </c>
      <c r="J21" s="29">
        <f t="shared" ref="J21" si="41">(H21+I21)/C21</f>
        <v>15.699999999999932</v>
      </c>
      <c r="K21" s="30">
        <f t="shared" ref="K21" si="42">SUM(H21:I21)</f>
        <v>66630.799999999712</v>
      </c>
    </row>
    <row r="22" spans="1:11" s="13" customFormat="1" ht="16.5" customHeight="1">
      <c r="A22" s="5">
        <v>43444</v>
      </c>
      <c r="B22" s="6" t="s">
        <v>117</v>
      </c>
      <c r="C22" s="7">
        <v>3600</v>
      </c>
      <c r="D22" s="6" t="s">
        <v>12</v>
      </c>
      <c r="E22" s="8">
        <v>611.45000000000005</v>
      </c>
      <c r="F22" s="8">
        <v>610</v>
      </c>
      <c r="G22" s="8"/>
      <c r="H22" s="9">
        <f t="shared" ref="H22" si="43">(IF(D22="SHORT",E22-F22,IF(D22="LONG",F22-E22)))*C22</f>
        <v>5220.0000000001637</v>
      </c>
      <c r="I22" s="10"/>
      <c r="J22" s="11">
        <f t="shared" ref="J22" si="44">(H22+I22)/C22</f>
        <v>1.4500000000000455</v>
      </c>
      <c r="K22" s="12">
        <f t="shared" ref="K22" si="45">SUM(H22:I22)</f>
        <v>5220.0000000001637</v>
      </c>
    </row>
    <row r="23" spans="1:11" s="13" customFormat="1" ht="16.5" customHeight="1">
      <c r="A23" s="5">
        <v>43441</v>
      </c>
      <c r="B23" s="6" t="s">
        <v>21</v>
      </c>
      <c r="C23" s="7">
        <v>2400</v>
      </c>
      <c r="D23" s="6" t="s">
        <v>12</v>
      </c>
      <c r="E23" s="8">
        <v>1026.6500000000001</v>
      </c>
      <c r="F23" s="8">
        <v>1022.15</v>
      </c>
      <c r="G23" s="8"/>
      <c r="H23" s="9">
        <f t="shared" ref="H23:H24" si="46">(IF(D23="SHORT",E23-F23,IF(D23="LONG",F23-E23)))*C23</f>
        <v>10800.000000000273</v>
      </c>
      <c r="I23" s="10"/>
      <c r="J23" s="11">
        <f t="shared" ref="J23:J24" si="47">(H23+I23)/C23</f>
        <v>4.5000000000001137</v>
      </c>
      <c r="K23" s="12">
        <f t="shared" ref="K23:K24" si="48">SUM(H23:I23)</f>
        <v>10800.000000000273</v>
      </c>
    </row>
    <row r="24" spans="1:11" s="13" customFormat="1" ht="16.5" customHeight="1">
      <c r="A24" s="5">
        <v>43441</v>
      </c>
      <c r="B24" s="6" t="s">
        <v>39</v>
      </c>
      <c r="C24" s="7">
        <v>4800</v>
      </c>
      <c r="D24" s="6" t="s">
        <v>12</v>
      </c>
      <c r="E24" s="8">
        <v>273.45</v>
      </c>
      <c r="F24" s="8">
        <v>276.25</v>
      </c>
      <c r="G24" s="8"/>
      <c r="H24" s="9">
        <f t="shared" si="46"/>
        <v>-13440.000000000055</v>
      </c>
      <c r="I24" s="10"/>
      <c r="J24" s="11">
        <f t="shared" si="47"/>
        <v>-2.8000000000000114</v>
      </c>
      <c r="K24" s="12">
        <f t="shared" si="48"/>
        <v>-13440.000000000055</v>
      </c>
    </row>
    <row r="25" spans="1:11" s="13" customFormat="1" ht="16.5" customHeight="1">
      <c r="A25" s="5">
        <v>43440</v>
      </c>
      <c r="B25" s="6" t="s">
        <v>26</v>
      </c>
      <c r="C25" s="7">
        <v>4800</v>
      </c>
      <c r="D25" s="6" t="s">
        <v>12</v>
      </c>
      <c r="E25" s="8">
        <v>433.75</v>
      </c>
      <c r="F25" s="8">
        <v>427.85</v>
      </c>
      <c r="G25" s="8"/>
      <c r="H25" s="9">
        <f t="shared" ref="H25:H26" si="49">(IF(D25="SHORT",E25-F25,IF(D25="LONG",F25-E25)))*C25</f>
        <v>28319.999999999891</v>
      </c>
      <c r="I25" s="10"/>
      <c r="J25" s="11">
        <f t="shared" ref="J25:J26" si="50">(H25+I25)/C25</f>
        <v>5.8999999999999773</v>
      </c>
      <c r="K25" s="12">
        <f t="shared" ref="K25:K26" si="51">SUM(H25:I25)</f>
        <v>28319.999999999891</v>
      </c>
    </row>
    <row r="26" spans="1:11" s="13" customFormat="1" ht="16.5" customHeight="1">
      <c r="A26" s="5">
        <v>43440</v>
      </c>
      <c r="B26" s="6" t="s">
        <v>62</v>
      </c>
      <c r="C26" s="7">
        <v>2400</v>
      </c>
      <c r="D26" s="6" t="s">
        <v>12</v>
      </c>
      <c r="E26" s="8">
        <v>1824.9</v>
      </c>
      <c r="F26" s="8">
        <v>1807.25</v>
      </c>
      <c r="G26" s="8"/>
      <c r="H26" s="9">
        <f t="shared" si="49"/>
        <v>42360.000000000218</v>
      </c>
      <c r="I26" s="10"/>
      <c r="J26" s="11">
        <f t="shared" si="50"/>
        <v>17.650000000000091</v>
      </c>
      <c r="K26" s="12">
        <f t="shared" si="51"/>
        <v>42360.000000000218</v>
      </c>
    </row>
    <row r="27" spans="1:11" s="13" customFormat="1" ht="16.5" customHeight="1">
      <c r="A27" s="5">
        <v>43439</v>
      </c>
      <c r="B27" s="6" t="s">
        <v>59</v>
      </c>
      <c r="C27" s="7">
        <v>2000</v>
      </c>
      <c r="D27" s="6" t="s">
        <v>12</v>
      </c>
      <c r="E27" s="8">
        <v>1021.25</v>
      </c>
      <c r="F27" s="8">
        <v>1007.65</v>
      </c>
      <c r="G27" s="8"/>
      <c r="H27" s="9">
        <f t="shared" ref="H27:H28" si="52">(IF(D27="SHORT",E27-F27,IF(D27="LONG",F27-E27)))*C27</f>
        <v>27200.000000000044</v>
      </c>
      <c r="I27" s="10"/>
      <c r="J27" s="11">
        <f t="shared" ref="J27:J28" si="53">(H27+I27)/C27</f>
        <v>13.600000000000021</v>
      </c>
      <c r="K27" s="12">
        <f t="shared" ref="K27:K28" si="54">SUM(H27:I27)</f>
        <v>27200.000000000044</v>
      </c>
    </row>
    <row r="28" spans="1:11" s="13" customFormat="1" ht="16.5" customHeight="1">
      <c r="A28" s="5">
        <v>43438</v>
      </c>
      <c r="B28" s="6" t="s">
        <v>77</v>
      </c>
      <c r="C28" s="7">
        <v>2000</v>
      </c>
      <c r="D28" s="6" t="s">
        <v>14</v>
      </c>
      <c r="E28" s="8">
        <v>1155.5</v>
      </c>
      <c r="F28" s="8">
        <v>1161</v>
      </c>
      <c r="G28" s="8"/>
      <c r="H28" s="9">
        <f t="shared" si="52"/>
        <v>11000</v>
      </c>
      <c r="I28" s="10"/>
      <c r="J28" s="11">
        <f t="shared" si="53"/>
        <v>5.5</v>
      </c>
      <c r="K28" s="12">
        <f t="shared" si="54"/>
        <v>11000</v>
      </c>
    </row>
    <row r="29" spans="1:11" s="13" customFormat="1" ht="16.5" customHeight="1">
      <c r="A29" s="5">
        <v>43437</v>
      </c>
      <c r="B29" s="6" t="s">
        <v>132</v>
      </c>
      <c r="C29" s="7">
        <v>4800</v>
      </c>
      <c r="D29" s="6" t="s">
        <v>14</v>
      </c>
      <c r="E29" s="8">
        <v>568.75</v>
      </c>
      <c r="F29" s="8">
        <v>577.25</v>
      </c>
      <c r="G29" s="8"/>
      <c r="H29" s="9">
        <f t="shared" ref="H29" si="55">(IF(D29="SHORT",E29-F29,IF(D29="LONG",F29-E29)))*C29</f>
        <v>40800</v>
      </c>
      <c r="I29" s="10"/>
      <c r="J29" s="11">
        <f t="shared" ref="J29" si="56">(H29+I29)/C29</f>
        <v>8.5</v>
      </c>
      <c r="K29" s="12">
        <f>SUM(H29:I29)</f>
        <v>40800</v>
      </c>
    </row>
    <row r="30" spans="1:11" ht="21">
      <c r="A30" s="24"/>
      <c r="B30" s="25"/>
      <c r="C30" s="25"/>
      <c r="D30" s="25"/>
      <c r="E30" s="25"/>
      <c r="F30" s="114" t="s">
        <v>93</v>
      </c>
      <c r="G30" s="115"/>
      <c r="H30" s="115"/>
      <c r="I30" s="116"/>
      <c r="J30" s="117">
        <f>SUM(K6:K29)</f>
        <v>490130.80000000104</v>
      </c>
      <c r="K30" s="118"/>
    </row>
    <row r="31" spans="1:11" s="13" customFormat="1" ht="17.25" customHeight="1">
      <c r="A31" s="5">
        <v>43434</v>
      </c>
      <c r="B31" s="6" t="s">
        <v>131</v>
      </c>
      <c r="C31" s="7">
        <v>3200</v>
      </c>
      <c r="D31" s="6" t="s">
        <v>14</v>
      </c>
      <c r="E31" s="8">
        <v>1206.7</v>
      </c>
      <c r="F31" s="8">
        <v>1223</v>
      </c>
      <c r="G31" s="8"/>
      <c r="H31" s="9">
        <f t="shared" ref="H31" si="57">(IF(D31="SHORT",E31-F31,IF(D31="LONG",F31-E31)))*C31</f>
        <v>52159.999999999854</v>
      </c>
      <c r="I31" s="10"/>
      <c r="J31" s="11">
        <f t="shared" ref="J31" si="58">(H31+I31)/C31</f>
        <v>16.299999999999955</v>
      </c>
      <c r="K31" s="12">
        <f t="shared" ref="K31" si="59">SUM(H31:I31)</f>
        <v>52159.999999999854</v>
      </c>
    </row>
    <row r="32" spans="1:11" s="13" customFormat="1" ht="17.25" customHeight="1">
      <c r="A32" s="5">
        <v>43432</v>
      </c>
      <c r="B32" s="6" t="s">
        <v>60</v>
      </c>
      <c r="C32" s="7">
        <v>16000</v>
      </c>
      <c r="D32" s="6" t="s">
        <v>14</v>
      </c>
      <c r="E32" s="8">
        <v>109.35</v>
      </c>
      <c r="F32" s="8">
        <v>110.3</v>
      </c>
      <c r="G32" s="8"/>
      <c r="H32" s="9">
        <f t="shared" ref="H32:H33" si="60">(IF(D32="SHORT",E32-F32,IF(D32="LONG",F32-E32)))*C32</f>
        <v>15200.000000000045</v>
      </c>
      <c r="I32" s="10"/>
      <c r="J32" s="11">
        <f t="shared" ref="J32:J33" si="61">(H32+I32)/C32</f>
        <v>0.95000000000000284</v>
      </c>
      <c r="K32" s="12">
        <f t="shared" ref="K32:K33" si="62">SUM(H32:I32)</f>
        <v>15200.000000000045</v>
      </c>
    </row>
    <row r="33" spans="1:11" s="13" customFormat="1" ht="17.25" customHeight="1">
      <c r="A33" s="5">
        <v>43432</v>
      </c>
      <c r="B33" s="6" t="s">
        <v>19</v>
      </c>
      <c r="C33" s="7">
        <v>6000</v>
      </c>
      <c r="D33" s="6" t="s">
        <v>14</v>
      </c>
      <c r="E33" s="8">
        <v>178.3</v>
      </c>
      <c r="F33" s="8">
        <v>176.45</v>
      </c>
      <c r="G33" s="8"/>
      <c r="H33" s="9">
        <f t="shared" si="60"/>
        <v>-11100.000000000136</v>
      </c>
      <c r="I33" s="10"/>
      <c r="J33" s="11">
        <f t="shared" si="61"/>
        <v>-1.8500000000000227</v>
      </c>
      <c r="K33" s="12">
        <f t="shared" si="62"/>
        <v>-11100.000000000136</v>
      </c>
    </row>
    <row r="34" spans="1:11" s="13" customFormat="1" ht="17.25" customHeight="1">
      <c r="A34" s="5">
        <v>43431</v>
      </c>
      <c r="B34" s="6" t="s">
        <v>70</v>
      </c>
      <c r="C34" s="7">
        <v>7000</v>
      </c>
      <c r="D34" s="6" t="s">
        <v>14</v>
      </c>
      <c r="E34" s="8">
        <v>196.15</v>
      </c>
      <c r="F34" s="8">
        <v>194.15</v>
      </c>
      <c r="G34" s="8"/>
      <c r="H34" s="9">
        <f t="shared" ref="H34" si="63">(IF(D34="SHORT",E34-F34,IF(D34="LONG",F34-E34)))*C34</f>
        <v>-14000</v>
      </c>
      <c r="I34" s="10"/>
      <c r="J34" s="11">
        <f t="shared" ref="J34" si="64">(H34+I34)/C34</f>
        <v>-2</v>
      </c>
      <c r="K34" s="12">
        <f t="shared" ref="K34" si="65">SUM(H34:I34)</f>
        <v>-14000</v>
      </c>
    </row>
    <row r="35" spans="1:11" s="13" customFormat="1" ht="17.25" customHeight="1">
      <c r="A35" s="5">
        <v>43430</v>
      </c>
      <c r="B35" s="6" t="s">
        <v>26</v>
      </c>
      <c r="C35" s="7">
        <v>4800</v>
      </c>
      <c r="D35" s="6" t="s">
        <v>12</v>
      </c>
      <c r="E35" s="8">
        <v>424.1</v>
      </c>
      <c r="F35" s="8">
        <v>418.15</v>
      </c>
      <c r="G35" s="8"/>
      <c r="H35" s="9">
        <f t="shared" ref="H35" si="66">(IF(D35="SHORT",E35-F35,IF(D35="LONG",F35-E35)))*C35</f>
        <v>28560.000000000218</v>
      </c>
      <c r="I35" s="10"/>
      <c r="J35" s="11">
        <f t="shared" ref="J35" si="67">(H35+I35)/C35</f>
        <v>5.9500000000000455</v>
      </c>
      <c r="K35" s="12">
        <f t="shared" ref="K35" si="68">SUM(H35:I35)</f>
        <v>28560.000000000218</v>
      </c>
    </row>
    <row r="36" spans="1:11" s="13" customFormat="1" ht="17.25" customHeight="1">
      <c r="A36" s="5">
        <v>43426</v>
      </c>
      <c r="B36" s="6" t="s">
        <v>130</v>
      </c>
      <c r="C36" s="7">
        <v>2800</v>
      </c>
      <c r="D36" s="6" t="s">
        <v>12</v>
      </c>
      <c r="E36" s="8">
        <v>1326.25</v>
      </c>
      <c r="F36" s="8">
        <v>1308.3499999999999</v>
      </c>
      <c r="G36" s="8"/>
      <c r="H36" s="9">
        <f t="shared" ref="H36" si="69">(IF(D36="SHORT",E36-F36,IF(D36="LONG",F36-E36)))*C36</f>
        <v>50120.000000000255</v>
      </c>
      <c r="I36" s="10"/>
      <c r="J36" s="11">
        <f t="shared" ref="J36" si="70">(H36+I36)/C36</f>
        <v>17.900000000000091</v>
      </c>
      <c r="K36" s="12">
        <f t="shared" ref="K36" si="71">SUM(H36:I36)</f>
        <v>50120.000000000255</v>
      </c>
    </row>
    <row r="37" spans="1:11" s="13" customFormat="1" ht="17.25" customHeight="1">
      <c r="A37" s="5">
        <v>43425</v>
      </c>
      <c r="B37" s="6" t="s">
        <v>129</v>
      </c>
      <c r="C37" s="7">
        <v>2000</v>
      </c>
      <c r="D37" s="6" t="s">
        <v>12</v>
      </c>
      <c r="E37" s="8">
        <v>1876.45</v>
      </c>
      <c r="F37" s="8">
        <v>1871</v>
      </c>
      <c r="G37" s="8"/>
      <c r="H37" s="9">
        <f t="shared" ref="H37" si="72">(IF(D37="SHORT",E37-F37,IF(D37="LONG",F37-E37)))*C37</f>
        <v>10900.000000000091</v>
      </c>
      <c r="I37" s="10"/>
      <c r="J37" s="11">
        <f t="shared" ref="J37" si="73">(H37+I37)/C37</f>
        <v>5.4500000000000455</v>
      </c>
      <c r="K37" s="12">
        <f t="shared" ref="K37" si="74">SUM(H37:I37)</f>
        <v>10900.000000000091</v>
      </c>
    </row>
    <row r="38" spans="1:11" s="13" customFormat="1" ht="17.25" customHeight="1">
      <c r="A38" s="5">
        <v>43424</v>
      </c>
      <c r="B38" s="6" t="s">
        <v>77</v>
      </c>
      <c r="C38" s="7">
        <v>2000</v>
      </c>
      <c r="D38" s="6" t="s">
        <v>12</v>
      </c>
      <c r="E38" s="8">
        <v>1155</v>
      </c>
      <c r="F38" s="8">
        <v>1138.8</v>
      </c>
      <c r="G38" s="8"/>
      <c r="H38" s="9">
        <f t="shared" ref="H38" si="75">(IF(D38="SHORT",E38-F38,IF(D38="LONG",F38-E38)))*C38</f>
        <v>32400.000000000091</v>
      </c>
      <c r="I38" s="10"/>
      <c r="J38" s="11">
        <f t="shared" ref="J38" si="76">(H38+I38)/C38</f>
        <v>16.200000000000045</v>
      </c>
      <c r="K38" s="12">
        <f t="shared" ref="K38" si="77">SUM(H38:I38)</f>
        <v>32400.000000000091</v>
      </c>
    </row>
    <row r="39" spans="1:11" s="13" customFormat="1" ht="17.25" customHeight="1">
      <c r="A39" s="5">
        <v>43423</v>
      </c>
      <c r="B39" s="6" t="s">
        <v>87</v>
      </c>
      <c r="C39" s="7">
        <v>2000</v>
      </c>
      <c r="D39" s="6" t="s">
        <v>14</v>
      </c>
      <c r="E39" s="8">
        <v>717.9</v>
      </c>
      <c r="F39" s="8">
        <v>726.85</v>
      </c>
      <c r="G39" s="8"/>
      <c r="H39" s="9">
        <f t="shared" ref="H39" si="78">(IF(D39="SHORT",E39-F39,IF(D39="LONG",F39-E39)))*C39</f>
        <v>17900.000000000091</v>
      </c>
      <c r="I39" s="10"/>
      <c r="J39" s="11">
        <f t="shared" ref="J39" si="79">(H39+I39)/C39</f>
        <v>8.9500000000000455</v>
      </c>
      <c r="K39" s="12">
        <f t="shared" ref="K39" si="80">SUM(H39:I39)</f>
        <v>17900.000000000091</v>
      </c>
    </row>
    <row r="40" spans="1:11" s="13" customFormat="1" ht="17.25" customHeight="1">
      <c r="A40" s="5">
        <v>43420</v>
      </c>
      <c r="B40" s="6" t="s">
        <v>128</v>
      </c>
      <c r="C40" s="7">
        <v>3000</v>
      </c>
      <c r="D40" s="6" t="s">
        <v>14</v>
      </c>
      <c r="E40" s="8">
        <v>819.75</v>
      </c>
      <c r="F40" s="8">
        <v>829.95</v>
      </c>
      <c r="G40" s="8"/>
      <c r="H40" s="9">
        <f t="shared" ref="H40" si="81">(IF(D40="SHORT",E40-F40,IF(D40="LONG",F40-E40)))*C40</f>
        <v>30600.000000000138</v>
      </c>
      <c r="I40" s="10"/>
      <c r="J40" s="11">
        <f t="shared" ref="J40" si="82">(H40+I40)/C40</f>
        <v>10.200000000000045</v>
      </c>
      <c r="K40" s="12">
        <f t="shared" ref="K40" si="83">SUM(H40:I40)</f>
        <v>30600.000000000138</v>
      </c>
    </row>
    <row r="41" spans="1:11" s="13" customFormat="1" ht="17.25" customHeight="1">
      <c r="A41" s="5">
        <v>43419</v>
      </c>
      <c r="B41" s="6" t="s">
        <v>127</v>
      </c>
      <c r="C41" s="7">
        <v>14000</v>
      </c>
      <c r="D41" s="6" t="s">
        <v>14</v>
      </c>
      <c r="E41" s="8">
        <v>118.9</v>
      </c>
      <c r="F41" s="8">
        <v>120.4</v>
      </c>
      <c r="G41" s="8"/>
      <c r="H41" s="9">
        <f t="shared" ref="H41" si="84">(IF(D41="SHORT",E41-F41,IF(D41="LONG",F41-E41)))*C41</f>
        <v>21000</v>
      </c>
      <c r="I41" s="10"/>
      <c r="J41" s="11">
        <f t="shared" ref="J41" si="85">(H41+I41)/C41</f>
        <v>1.5</v>
      </c>
      <c r="K41" s="12">
        <f t="shared" ref="K41" si="86">SUM(H41:I41)</f>
        <v>21000</v>
      </c>
    </row>
    <row r="42" spans="1:11" s="13" customFormat="1" ht="17.25" customHeight="1">
      <c r="A42" s="5">
        <v>43418</v>
      </c>
      <c r="B42" s="6" t="s">
        <v>123</v>
      </c>
      <c r="C42" s="7">
        <v>9600</v>
      </c>
      <c r="D42" s="6" t="s">
        <v>14</v>
      </c>
      <c r="E42" s="8">
        <v>323.45</v>
      </c>
      <c r="F42" s="8">
        <v>327.45</v>
      </c>
      <c r="G42" s="8"/>
      <c r="H42" s="9">
        <f t="shared" ref="H42" si="87">(IF(D42="SHORT",E42-F42,IF(D42="LONG",F42-E42)))*C42</f>
        <v>38400</v>
      </c>
      <c r="I42" s="10"/>
      <c r="J42" s="11">
        <f t="shared" ref="J42" si="88">(H42+I42)/C42</f>
        <v>4</v>
      </c>
      <c r="K42" s="12">
        <f t="shared" ref="K42" si="89">SUM(H42:I42)</f>
        <v>38400</v>
      </c>
    </row>
    <row r="43" spans="1:11" s="13" customFormat="1" ht="17.25" customHeight="1">
      <c r="A43" s="5">
        <v>43417</v>
      </c>
      <c r="B43" s="6" t="s">
        <v>126</v>
      </c>
      <c r="C43" s="7">
        <v>4800</v>
      </c>
      <c r="D43" s="6" t="s">
        <v>14</v>
      </c>
      <c r="E43" s="8">
        <v>613.35</v>
      </c>
      <c r="F43" s="8">
        <v>621</v>
      </c>
      <c r="G43" s="8"/>
      <c r="H43" s="9">
        <f t="shared" ref="H43" si="90">(IF(D43="SHORT",E43-F43,IF(D43="LONG",F43-E43)))*C43</f>
        <v>36719.999999999891</v>
      </c>
      <c r="I43" s="10"/>
      <c r="J43" s="11">
        <f t="shared" ref="J43" si="91">(H43+I43)/C43</f>
        <v>7.6499999999999773</v>
      </c>
      <c r="K43" s="12">
        <f t="shared" ref="K43" si="92">SUM(H43:I43)</f>
        <v>36719.999999999891</v>
      </c>
    </row>
    <row r="44" spans="1:11" s="13" customFormat="1" ht="17.25" customHeight="1">
      <c r="A44" s="5">
        <v>43416</v>
      </c>
      <c r="B44" s="6" t="s">
        <v>118</v>
      </c>
      <c r="C44" s="7">
        <v>4000</v>
      </c>
      <c r="D44" s="6" t="s">
        <v>12</v>
      </c>
      <c r="E44" s="8">
        <v>618.5</v>
      </c>
      <c r="F44" s="8">
        <v>610.75</v>
      </c>
      <c r="G44" s="8"/>
      <c r="H44" s="9">
        <f t="shared" ref="H44" si="93">(IF(D44="SHORT",E44-F44,IF(D44="LONG",F44-E44)))*C44</f>
        <v>31000</v>
      </c>
      <c r="I44" s="10"/>
      <c r="J44" s="11">
        <f t="shared" ref="J44" si="94">(H44+I44)/C44</f>
        <v>7.75</v>
      </c>
      <c r="K44" s="12">
        <f t="shared" ref="K44" si="95">SUM(H44:I44)</f>
        <v>31000</v>
      </c>
    </row>
    <row r="45" spans="1:11" s="13" customFormat="1" ht="17.25" customHeight="1">
      <c r="A45" s="5">
        <v>43410</v>
      </c>
      <c r="B45" s="6" t="s">
        <v>125</v>
      </c>
      <c r="C45" s="7">
        <v>9000</v>
      </c>
      <c r="D45" s="6" t="s">
        <v>12</v>
      </c>
      <c r="E45" s="8">
        <v>181.9</v>
      </c>
      <c r="F45" s="8">
        <v>183.75</v>
      </c>
      <c r="G45" s="8"/>
      <c r="H45" s="9">
        <f t="shared" ref="H45" si="96">(IF(D45="SHORT",E45-F45,IF(D45="LONG",F45-E45)))*C45</f>
        <v>-16649.999999999949</v>
      </c>
      <c r="I45" s="10"/>
      <c r="J45" s="11">
        <f t="shared" ref="J45" si="97">(H45+I45)/C45</f>
        <v>-1.8499999999999943</v>
      </c>
      <c r="K45" s="12">
        <f t="shared" ref="K45" si="98">SUM(H45:I45)</f>
        <v>-16649.999999999949</v>
      </c>
    </row>
    <row r="46" spans="1:11" s="13" customFormat="1" ht="17.25" customHeight="1">
      <c r="A46" s="5">
        <v>43409</v>
      </c>
      <c r="B46" s="6" t="s">
        <v>124</v>
      </c>
      <c r="C46" s="7">
        <v>1600</v>
      </c>
      <c r="D46" s="6" t="s">
        <v>12</v>
      </c>
      <c r="E46" s="8">
        <v>1063</v>
      </c>
      <c r="F46" s="8">
        <v>1073.8499999999999</v>
      </c>
      <c r="G46" s="8"/>
      <c r="H46" s="9">
        <f t="shared" ref="H46" si="99">(IF(D46="SHORT",E46-F46,IF(D46="LONG",F46-E46)))*C46</f>
        <v>-17359.999999999854</v>
      </c>
      <c r="I46" s="10"/>
      <c r="J46" s="11">
        <f t="shared" ref="J46" si="100">(H46+I46)/C46</f>
        <v>-10.849999999999909</v>
      </c>
      <c r="K46" s="12">
        <f t="shared" ref="K46" si="101">SUM(H46:I46)</f>
        <v>-17359.999999999854</v>
      </c>
    </row>
    <row r="47" spans="1:11" s="13" customFormat="1" ht="17.25" customHeight="1">
      <c r="A47" s="5">
        <v>43406</v>
      </c>
      <c r="B47" s="6" t="s">
        <v>106</v>
      </c>
      <c r="C47" s="7">
        <v>12800</v>
      </c>
      <c r="D47" s="6" t="s">
        <v>14</v>
      </c>
      <c r="E47" s="8">
        <v>267.64999999999998</v>
      </c>
      <c r="F47" s="8">
        <v>264.89999999999998</v>
      </c>
      <c r="G47" s="8"/>
      <c r="H47" s="9">
        <f t="shared" ref="H47:H48" si="102">(IF(D47="SHORT",E47-F47,IF(D47="LONG",F47-E47)))*C47</f>
        <v>-35200</v>
      </c>
      <c r="I47" s="10"/>
      <c r="J47" s="11">
        <f t="shared" ref="J47:J48" si="103">(H47+I47)/C47</f>
        <v>-2.75</v>
      </c>
      <c r="K47" s="12">
        <f t="shared" ref="K47:K48" si="104">SUM(H47:I47)</f>
        <v>-35200</v>
      </c>
    </row>
    <row r="48" spans="1:11" s="13" customFormat="1" ht="16.5" customHeight="1">
      <c r="A48" s="5">
        <v>43405</v>
      </c>
      <c r="B48" s="6" t="s">
        <v>123</v>
      </c>
      <c r="C48" s="7">
        <v>9600</v>
      </c>
      <c r="D48" s="6" t="s">
        <v>14</v>
      </c>
      <c r="E48" s="8">
        <v>329</v>
      </c>
      <c r="F48" s="8">
        <v>325.60000000000002</v>
      </c>
      <c r="G48" s="8"/>
      <c r="H48" s="9">
        <f t="shared" si="102"/>
        <v>-32639.999999999782</v>
      </c>
      <c r="I48" s="10"/>
      <c r="J48" s="11">
        <f t="shared" si="103"/>
        <v>-3.3999999999999773</v>
      </c>
      <c r="K48" s="12">
        <f t="shared" si="104"/>
        <v>-32639.999999999782</v>
      </c>
    </row>
    <row r="49" spans="1:11" ht="21">
      <c r="A49" s="24"/>
      <c r="B49" s="25"/>
      <c r="C49" s="25"/>
      <c r="D49" s="25"/>
      <c r="E49" s="25"/>
      <c r="F49" s="114" t="s">
        <v>93</v>
      </c>
      <c r="G49" s="115"/>
      <c r="H49" s="115"/>
      <c r="I49" s="116"/>
      <c r="J49" s="117">
        <f>SUM(K31:K48)</f>
        <v>238010.00000000093</v>
      </c>
      <c r="K49" s="118"/>
    </row>
    <row r="50" spans="1:11" s="13" customFormat="1" ht="17.25" customHeight="1">
      <c r="A50" s="5">
        <v>43404</v>
      </c>
      <c r="B50" s="6" t="s">
        <v>75</v>
      </c>
      <c r="C50" s="7">
        <v>4244</v>
      </c>
      <c r="D50" s="6" t="s">
        <v>14</v>
      </c>
      <c r="E50" s="8">
        <v>543.5</v>
      </c>
      <c r="F50" s="8">
        <v>550.29999999999995</v>
      </c>
      <c r="G50" s="8"/>
      <c r="H50" s="9">
        <f t="shared" ref="H50" si="105">(IF(D50="SHORT",E50-F50,IF(D50="LONG",F50-E50)))*C50</f>
        <v>28859.199999999808</v>
      </c>
      <c r="I50" s="10"/>
      <c r="J50" s="11">
        <f t="shared" ref="J50" si="106">(H50+I50)/C50</f>
        <v>6.7999999999999545</v>
      </c>
      <c r="K50" s="12">
        <f t="shared" ref="K50" si="107">SUM(H50:I50)</f>
        <v>28859.199999999808</v>
      </c>
    </row>
    <row r="51" spans="1:11" s="13" customFormat="1" ht="17.25" customHeight="1">
      <c r="A51" s="5">
        <v>43403</v>
      </c>
      <c r="B51" s="21" t="s">
        <v>76</v>
      </c>
      <c r="C51" s="7">
        <v>9000</v>
      </c>
      <c r="D51" s="21" t="s">
        <v>12</v>
      </c>
      <c r="E51" s="8">
        <v>219.35</v>
      </c>
      <c r="F51" s="8">
        <v>216.6</v>
      </c>
      <c r="G51" s="8"/>
      <c r="H51" s="9">
        <f t="shared" ref="H51" si="108">(IF(D51="SHORT",E51-F51,IF(D51="LONG",F51-E51)))*C51</f>
        <v>24750</v>
      </c>
      <c r="I51" s="10"/>
      <c r="J51" s="11">
        <f t="shared" ref="J51" si="109">(H51+I51)/C51</f>
        <v>2.75</v>
      </c>
      <c r="K51" s="12">
        <f t="shared" ref="K51" si="110">SUM(H51:I51)</f>
        <v>24750</v>
      </c>
    </row>
    <row r="52" spans="1:11" s="20" customFormat="1" ht="18" customHeight="1">
      <c r="A52" s="14">
        <v>43402</v>
      </c>
      <c r="B52" s="15" t="s">
        <v>118</v>
      </c>
      <c r="C52" s="16">
        <v>4000</v>
      </c>
      <c r="D52" s="15" t="s">
        <v>14</v>
      </c>
      <c r="E52" s="17">
        <v>625.5</v>
      </c>
      <c r="F52" s="17">
        <v>633.29999999999995</v>
      </c>
      <c r="G52" s="17">
        <v>642.85</v>
      </c>
      <c r="H52" s="18">
        <f t="shared" ref="H52" si="111">(IF(D52="SHORT",E52-F52,IF(D52="LONG",F52-E52)))*C52</f>
        <v>31199.999999999818</v>
      </c>
      <c r="I52" s="19">
        <f t="shared" ref="I52" si="112">(IF(D52="SHORT",IF(H52="",0,F52-G52),IF(H52="",0,G52-F52)))*C52</f>
        <v>38200.000000000276</v>
      </c>
      <c r="J52" s="29">
        <f t="shared" ref="J52" si="113">(H52+I52)/C52</f>
        <v>17.350000000000023</v>
      </c>
      <c r="K52" s="30">
        <f t="shared" ref="K52" si="114">SUM(H52:I52)</f>
        <v>69400.000000000087</v>
      </c>
    </row>
    <row r="53" spans="1:11" s="20" customFormat="1" ht="18" customHeight="1">
      <c r="A53" s="14">
        <v>43399</v>
      </c>
      <c r="B53" s="15" t="s">
        <v>15</v>
      </c>
      <c r="C53" s="16">
        <v>4800</v>
      </c>
      <c r="D53" s="15" t="s">
        <v>14</v>
      </c>
      <c r="E53" s="17">
        <v>609.45000000000005</v>
      </c>
      <c r="F53" s="17">
        <v>617.1</v>
      </c>
      <c r="G53" s="17">
        <v>626.35</v>
      </c>
      <c r="H53" s="18">
        <f t="shared" ref="H53" si="115">(IF(D53="SHORT",E53-F53,IF(D53="LONG",F53-E53)))*C53</f>
        <v>36719.999999999891</v>
      </c>
      <c r="I53" s="19">
        <f t="shared" ref="I53" si="116">(IF(D53="SHORT",IF(H53="",0,F53-G53),IF(H53="",0,G53-F53)))*C53</f>
        <v>44400</v>
      </c>
      <c r="J53" s="29">
        <f t="shared" ref="J53" si="117">(H53+I53)/C53</f>
        <v>16.899999999999977</v>
      </c>
      <c r="K53" s="30">
        <f t="shared" ref="K53" si="118">SUM(H53:I53)</f>
        <v>81119.999999999884</v>
      </c>
    </row>
    <row r="54" spans="1:11" s="13" customFormat="1" ht="18" customHeight="1">
      <c r="A54" s="5">
        <v>43398</v>
      </c>
      <c r="B54" s="6" t="s">
        <v>26</v>
      </c>
      <c r="C54" s="7">
        <v>4800</v>
      </c>
      <c r="D54" s="6" t="s">
        <v>14</v>
      </c>
      <c r="E54" s="8">
        <v>375.3</v>
      </c>
      <c r="F54" s="8">
        <v>376.2</v>
      </c>
      <c r="G54" s="8"/>
      <c r="H54" s="9">
        <f t="shared" ref="H54" si="119">(IF(D54="SHORT",E54-F54,IF(D54="LONG",F54-E54)))*C54</f>
        <v>4319.9999999998909</v>
      </c>
      <c r="I54" s="10"/>
      <c r="J54" s="11">
        <f t="shared" ref="J54" si="120">(H54+I54)/C54</f>
        <v>0.89999999999997726</v>
      </c>
      <c r="K54" s="12">
        <f t="shared" ref="K54" si="121">SUM(H54:I54)</f>
        <v>4319.9999999998909</v>
      </c>
    </row>
    <row r="55" spans="1:11" s="13" customFormat="1" ht="18" customHeight="1">
      <c r="A55" s="5">
        <v>43398</v>
      </c>
      <c r="B55" s="6" t="s">
        <v>122</v>
      </c>
      <c r="C55" s="7">
        <v>3200</v>
      </c>
      <c r="D55" s="21" t="s">
        <v>12</v>
      </c>
      <c r="E55" s="8">
        <v>466.6</v>
      </c>
      <c r="F55" s="8">
        <v>460.75</v>
      </c>
      <c r="G55" s="8"/>
      <c r="H55" s="9">
        <f t="shared" ref="H55:H56" si="122">(IF(D55="SHORT",E55-F55,IF(D55="LONG",F55-E55)))*C55</f>
        <v>18720.000000000073</v>
      </c>
      <c r="I55" s="10"/>
      <c r="J55" s="11">
        <f t="shared" ref="J55:J56" si="123">(H55+I55)/C55</f>
        <v>5.8500000000000227</v>
      </c>
      <c r="K55" s="12">
        <f t="shared" ref="K55:K56" si="124">SUM(H55:I55)</f>
        <v>18720.000000000073</v>
      </c>
    </row>
    <row r="56" spans="1:11" s="20" customFormat="1" ht="18" customHeight="1">
      <c r="A56" s="14">
        <v>43397</v>
      </c>
      <c r="B56" s="15" t="s">
        <v>119</v>
      </c>
      <c r="C56" s="16">
        <v>1600</v>
      </c>
      <c r="D56" s="15" t="s">
        <v>12</v>
      </c>
      <c r="E56" s="17">
        <v>1283.8499999999999</v>
      </c>
      <c r="F56" s="17">
        <v>1267.9000000000001</v>
      </c>
      <c r="G56" s="17">
        <v>1248.8499999999999</v>
      </c>
      <c r="H56" s="18">
        <f t="shared" si="122"/>
        <v>25519.999999999709</v>
      </c>
      <c r="I56" s="19">
        <f t="shared" ref="I56" si="125">(IF(D56="SHORT",IF(H56="",0,F56-G56),IF(H56="",0,G56-F56)))*C56</f>
        <v>30480.000000000291</v>
      </c>
      <c r="J56" s="29">
        <f t="shared" si="123"/>
        <v>35</v>
      </c>
      <c r="K56" s="30">
        <f t="shared" si="124"/>
        <v>56000</v>
      </c>
    </row>
    <row r="57" spans="1:11" s="20" customFormat="1" ht="18" customHeight="1">
      <c r="A57" s="14">
        <v>43396</v>
      </c>
      <c r="B57" s="15" t="s">
        <v>27</v>
      </c>
      <c r="C57" s="16">
        <v>5000</v>
      </c>
      <c r="D57" s="15" t="s">
        <v>12</v>
      </c>
      <c r="E57" s="17">
        <v>227.8</v>
      </c>
      <c r="F57" s="17">
        <v>224.95</v>
      </c>
      <c r="G57" s="17">
        <v>221.55</v>
      </c>
      <c r="H57" s="18">
        <f t="shared" ref="H57" si="126">(IF(D57="SHORT",E57-F57,IF(D57="LONG",F57-E57)))*C57</f>
        <v>14250.000000000113</v>
      </c>
      <c r="I57" s="19">
        <f t="shared" ref="I57" si="127">(IF(D57="SHORT",IF(H57="",0,F57-G57),IF(H57="",0,G57-F57)))*C57</f>
        <v>16999.999999999887</v>
      </c>
      <c r="J57" s="29">
        <f t="shared" ref="J57" si="128">(H57+I57)/C57</f>
        <v>6.25</v>
      </c>
      <c r="K57" s="30">
        <f t="shared" ref="K57" si="129">SUM(H57:I57)</f>
        <v>31250</v>
      </c>
    </row>
    <row r="58" spans="1:11" s="13" customFormat="1" ht="18" customHeight="1">
      <c r="A58" s="5">
        <v>43392</v>
      </c>
      <c r="B58" s="21" t="s">
        <v>121</v>
      </c>
      <c r="C58" s="7">
        <v>2800</v>
      </c>
      <c r="D58" s="21" t="s">
        <v>12</v>
      </c>
      <c r="E58" s="8">
        <v>887</v>
      </c>
      <c r="F58" s="8">
        <v>875.9</v>
      </c>
      <c r="G58" s="8"/>
      <c r="H58" s="9">
        <f t="shared" ref="H58" si="130">(IF(D58="SHORT",E58-F58,IF(D58="LONG",F58-E58)))*C58</f>
        <v>31080.000000000065</v>
      </c>
      <c r="I58" s="10"/>
      <c r="J58" s="11">
        <f t="shared" ref="J58" si="131">(H58+I58)/C58</f>
        <v>11.100000000000023</v>
      </c>
      <c r="K58" s="12">
        <f t="shared" ref="K58" si="132">SUM(H58:I58)</f>
        <v>31080.000000000065</v>
      </c>
    </row>
    <row r="59" spans="1:11" s="20" customFormat="1" ht="18" customHeight="1">
      <c r="A59" s="14">
        <v>43390</v>
      </c>
      <c r="B59" s="15" t="s">
        <v>120</v>
      </c>
      <c r="C59" s="16">
        <v>1600</v>
      </c>
      <c r="D59" s="15" t="s">
        <v>12</v>
      </c>
      <c r="E59" s="17">
        <v>1030.45</v>
      </c>
      <c r="F59" s="17">
        <v>1017.55</v>
      </c>
      <c r="G59" s="17">
        <v>1002.3</v>
      </c>
      <c r="H59" s="18">
        <f t="shared" ref="H59:H60" si="133">(IF(D59="SHORT",E59-F59,IF(D59="LONG",F59-E59)))*C59</f>
        <v>20640.000000000146</v>
      </c>
      <c r="I59" s="19">
        <f t="shared" ref="I59" si="134">(IF(D59="SHORT",IF(H59="",0,F59-G59),IF(H59="",0,G59-F59)))*C59</f>
        <v>24400</v>
      </c>
      <c r="J59" s="29">
        <f t="shared" ref="J59:J60" si="135">(H59+I59)/C59</f>
        <v>28.150000000000091</v>
      </c>
      <c r="K59" s="30">
        <f t="shared" ref="K59:K60" si="136">SUM(H59:I59)</f>
        <v>45040.000000000146</v>
      </c>
    </row>
    <row r="60" spans="1:11" s="13" customFormat="1" ht="18" customHeight="1">
      <c r="A60" s="23">
        <v>43389</v>
      </c>
      <c r="B60" s="6" t="s">
        <v>106</v>
      </c>
      <c r="C60" s="7">
        <v>6400</v>
      </c>
      <c r="D60" s="6" t="s">
        <v>14</v>
      </c>
      <c r="E60" s="8">
        <v>277.39999999999998</v>
      </c>
      <c r="F60" s="8">
        <v>274.55</v>
      </c>
      <c r="G60" s="8"/>
      <c r="H60" s="9">
        <f t="shared" si="133"/>
        <v>-18239.999999999782</v>
      </c>
      <c r="I60" s="10"/>
      <c r="J60" s="11">
        <f t="shared" si="135"/>
        <v>-2.8499999999999659</v>
      </c>
      <c r="K60" s="12">
        <f t="shared" si="136"/>
        <v>-18239.999999999782</v>
      </c>
    </row>
    <row r="61" spans="1:11" s="13" customFormat="1" ht="18" customHeight="1">
      <c r="A61" s="23">
        <v>43388</v>
      </c>
      <c r="B61" s="6" t="s">
        <v>119</v>
      </c>
      <c r="C61" s="7">
        <v>1600</v>
      </c>
      <c r="D61" s="6" t="s">
        <v>12</v>
      </c>
      <c r="E61" s="8">
        <v>1311.2</v>
      </c>
      <c r="F61" s="8">
        <v>1324.6</v>
      </c>
      <c r="G61" s="8"/>
      <c r="H61" s="9">
        <f t="shared" ref="H61" si="137">(IF(D61="SHORT",E61-F61,IF(D61="LONG",F61-E61)))*C61</f>
        <v>-21439.999999999782</v>
      </c>
      <c r="I61" s="10"/>
      <c r="J61" s="11">
        <f t="shared" ref="J61" si="138">(H61+I61)/C61</f>
        <v>-13.399999999999864</v>
      </c>
      <c r="K61" s="12">
        <f t="shared" ref="K61" si="139">SUM(H61:I61)</f>
        <v>-21439.999999999782</v>
      </c>
    </row>
    <row r="62" spans="1:11" s="13" customFormat="1" ht="18" customHeight="1">
      <c r="A62" s="23">
        <v>43385</v>
      </c>
      <c r="B62" s="6" t="s">
        <v>85</v>
      </c>
      <c r="C62" s="7">
        <v>3000</v>
      </c>
      <c r="D62" s="6" t="s">
        <v>14</v>
      </c>
      <c r="E62" s="8">
        <v>1080.8</v>
      </c>
      <c r="F62" s="8">
        <v>1069.75</v>
      </c>
      <c r="G62" s="8"/>
      <c r="H62" s="9">
        <f t="shared" ref="H62" si="140">(IF(D62="SHORT",E62-F62,IF(D62="LONG",F62-E62)))*C62</f>
        <v>-33149.999999999862</v>
      </c>
      <c r="I62" s="10"/>
      <c r="J62" s="11">
        <f t="shared" ref="J62" si="141">(H62+I62)/C62</f>
        <v>-11.049999999999955</v>
      </c>
      <c r="K62" s="12">
        <f t="shared" ref="K62" si="142">SUM(H62:I62)</f>
        <v>-33149.999999999862</v>
      </c>
    </row>
    <row r="63" spans="1:11" s="13" customFormat="1" ht="18" customHeight="1">
      <c r="A63" s="23">
        <v>43384</v>
      </c>
      <c r="B63" s="6" t="s">
        <v>118</v>
      </c>
      <c r="C63" s="7">
        <v>4000</v>
      </c>
      <c r="D63" s="6" t="s">
        <v>12</v>
      </c>
      <c r="E63" s="8">
        <v>649.85</v>
      </c>
      <c r="F63" s="8">
        <v>641.70000000000005</v>
      </c>
      <c r="G63" s="8"/>
      <c r="H63" s="9">
        <f t="shared" ref="H63" si="143">(IF(D63="SHORT",E63-F63,IF(D63="LONG",F63-E63)))*C63</f>
        <v>32599.999999999909</v>
      </c>
      <c r="I63" s="10"/>
      <c r="J63" s="11">
        <f t="shared" ref="J63" si="144">(H63+I63)/C63</f>
        <v>8.1499999999999773</v>
      </c>
      <c r="K63" s="12">
        <f t="shared" ref="K63" si="145">SUM(H63:I63)</f>
        <v>32599.999999999909</v>
      </c>
    </row>
    <row r="64" spans="1:11" s="13" customFormat="1" ht="18" customHeight="1">
      <c r="A64" s="5">
        <v>43383</v>
      </c>
      <c r="B64" s="6" t="s">
        <v>33</v>
      </c>
      <c r="C64" s="7">
        <v>11200</v>
      </c>
      <c r="D64" s="6" t="s">
        <v>14</v>
      </c>
      <c r="E64" s="8">
        <v>104.35</v>
      </c>
      <c r="F64" s="8">
        <v>105.65</v>
      </c>
      <c r="G64" s="8"/>
      <c r="H64" s="9">
        <f t="shared" ref="H64" si="146">(IF(D64="SHORT",E64-F64,IF(D64="LONG",F64-E64)))*C64</f>
        <v>14560.000000000127</v>
      </c>
      <c r="I64" s="10"/>
      <c r="J64" s="11">
        <f t="shared" ref="J64" si="147">(H64+I64)/C64</f>
        <v>1.3000000000000114</v>
      </c>
      <c r="K64" s="12">
        <f t="shared" ref="K64" si="148">SUM(H64:I64)</f>
        <v>14560.000000000127</v>
      </c>
    </row>
    <row r="65" spans="1:11" s="13" customFormat="1" ht="18" customHeight="1">
      <c r="A65" s="5">
        <v>43382</v>
      </c>
      <c r="B65" s="6" t="s">
        <v>117</v>
      </c>
      <c r="C65" s="7">
        <v>3600</v>
      </c>
      <c r="D65" s="21" t="s">
        <v>12</v>
      </c>
      <c r="E65" s="8">
        <v>588.4</v>
      </c>
      <c r="F65" s="8">
        <v>581</v>
      </c>
      <c r="G65" s="8"/>
      <c r="H65" s="9">
        <f t="shared" ref="H65" si="149">(IF(D65="SHORT",E65-F65,IF(D65="LONG",F65-E65)))*C65</f>
        <v>26639.99999999992</v>
      </c>
      <c r="I65" s="10"/>
      <c r="J65" s="11">
        <f t="shared" ref="J65" si="150">(H65+I65)/C65</f>
        <v>7.3999999999999782</v>
      </c>
      <c r="K65" s="12">
        <f t="shared" ref="K65" si="151">SUM(H65:I65)</f>
        <v>26639.99999999992</v>
      </c>
    </row>
    <row r="66" spans="1:11" s="20" customFormat="1" ht="18" customHeight="1">
      <c r="A66" s="14">
        <v>43378</v>
      </c>
      <c r="B66" s="15" t="s">
        <v>116</v>
      </c>
      <c r="C66" s="16">
        <v>7000</v>
      </c>
      <c r="D66" s="15" t="s">
        <v>12</v>
      </c>
      <c r="E66" s="17">
        <v>212.25</v>
      </c>
      <c r="F66" s="17">
        <v>209.5</v>
      </c>
      <c r="G66" s="17">
        <v>205.9</v>
      </c>
      <c r="H66" s="18">
        <f t="shared" ref="H66" si="152">(IF(D66="SHORT",E66-F66,IF(D66="LONG",F66-E66)))*C66</f>
        <v>19250</v>
      </c>
      <c r="I66" s="19">
        <f t="shared" ref="I66" si="153">(IF(D66="SHORT",IF(H66="",0,F66-G66),IF(H66="",0,G66-F66)))*C66</f>
        <v>25199.99999999996</v>
      </c>
      <c r="J66" s="29">
        <f t="shared" ref="J66" si="154">(H66+I66)/C66</f>
        <v>6.3499999999999934</v>
      </c>
      <c r="K66" s="30">
        <f t="shared" ref="K66" si="155">SUM(H66:I66)</f>
        <v>44449.999999999956</v>
      </c>
    </row>
    <row r="67" spans="1:11" s="13" customFormat="1" ht="18" customHeight="1">
      <c r="A67" s="5">
        <v>43378</v>
      </c>
      <c r="B67" s="21" t="s">
        <v>116</v>
      </c>
      <c r="C67" s="7">
        <v>7000</v>
      </c>
      <c r="D67" s="21" t="s">
        <v>12</v>
      </c>
      <c r="E67" s="8">
        <v>211.15</v>
      </c>
      <c r="F67" s="8">
        <v>213.4</v>
      </c>
      <c r="G67" s="8"/>
      <c r="H67" s="9">
        <f t="shared" ref="H67:H70" si="156">(IF(D67="SHORT",E67-F67,IF(D67="LONG",F67-E67)))*C67</f>
        <v>-15750</v>
      </c>
      <c r="I67" s="10"/>
      <c r="J67" s="11">
        <f t="shared" ref="J67:J70" si="157">(H67+I67)/C67</f>
        <v>-2.25</v>
      </c>
      <c r="K67" s="12">
        <f t="shared" ref="K67:K70" si="158">SUM(H67:I67)</f>
        <v>-15750</v>
      </c>
    </row>
    <row r="68" spans="1:11" s="13" customFormat="1" ht="18" customHeight="1">
      <c r="A68" s="5">
        <v>43378</v>
      </c>
      <c r="B68" s="21" t="s">
        <v>13</v>
      </c>
      <c r="C68" s="7">
        <v>16000</v>
      </c>
      <c r="D68" s="21" t="s">
        <v>12</v>
      </c>
      <c r="E68" s="8">
        <v>131.75</v>
      </c>
      <c r="F68" s="8">
        <v>133.15</v>
      </c>
      <c r="G68" s="8"/>
      <c r="H68" s="9">
        <f t="shared" si="156"/>
        <v>-22400.000000000091</v>
      </c>
      <c r="I68" s="10"/>
      <c r="J68" s="11">
        <f t="shared" si="157"/>
        <v>-1.4000000000000057</v>
      </c>
      <c r="K68" s="12">
        <f t="shared" si="158"/>
        <v>-22400.000000000091</v>
      </c>
    </row>
    <row r="69" spans="1:11" s="20" customFormat="1" ht="18" customHeight="1">
      <c r="A69" s="14">
        <v>43378</v>
      </c>
      <c r="B69" s="15" t="s">
        <v>108</v>
      </c>
      <c r="C69" s="16">
        <v>15000</v>
      </c>
      <c r="D69" s="15" t="s">
        <v>12</v>
      </c>
      <c r="E69" s="17">
        <v>151.5</v>
      </c>
      <c r="F69" s="17">
        <v>149.6</v>
      </c>
      <c r="G69" s="17">
        <v>147.35</v>
      </c>
      <c r="H69" s="18">
        <f t="shared" si="156"/>
        <v>28500.000000000084</v>
      </c>
      <c r="I69" s="19">
        <f t="shared" ref="I69" si="159">(IF(D69="SHORT",IF(H69="",0,F69-G69),IF(H69="",0,G69-F69)))*C69</f>
        <v>33750</v>
      </c>
      <c r="J69" s="29">
        <f t="shared" si="157"/>
        <v>4.1500000000000057</v>
      </c>
      <c r="K69" s="30">
        <f t="shared" si="158"/>
        <v>62250.000000000087</v>
      </c>
    </row>
    <row r="70" spans="1:11" s="13" customFormat="1" ht="18" customHeight="1">
      <c r="A70" s="5">
        <v>43377</v>
      </c>
      <c r="B70" s="21" t="s">
        <v>33</v>
      </c>
      <c r="C70" s="7">
        <v>11200</v>
      </c>
      <c r="D70" s="21" t="s">
        <v>12</v>
      </c>
      <c r="E70" s="8">
        <v>121</v>
      </c>
      <c r="F70" s="8">
        <v>122.25</v>
      </c>
      <c r="G70" s="8"/>
      <c r="H70" s="9">
        <f t="shared" si="156"/>
        <v>-14000</v>
      </c>
      <c r="I70" s="10"/>
      <c r="J70" s="11">
        <f t="shared" si="157"/>
        <v>-1.25</v>
      </c>
      <c r="K70" s="12">
        <f t="shared" si="158"/>
        <v>-14000</v>
      </c>
    </row>
    <row r="71" spans="1:11" s="13" customFormat="1" ht="18" customHeight="1">
      <c r="A71" s="5">
        <v>43376</v>
      </c>
      <c r="B71" s="6" t="s">
        <v>115</v>
      </c>
      <c r="C71" s="7">
        <v>10000</v>
      </c>
      <c r="D71" s="21" t="s">
        <v>12</v>
      </c>
      <c r="E71" s="8">
        <v>333.25</v>
      </c>
      <c r="F71" s="8">
        <v>329.05</v>
      </c>
      <c r="G71" s="8"/>
      <c r="H71" s="9">
        <f t="shared" ref="H71" si="160">(IF(D71="SHORT",E71-F71,IF(D71="LONG",F71-E71)))*C71</f>
        <v>41999.999999999884</v>
      </c>
      <c r="I71" s="10"/>
      <c r="J71" s="11">
        <f>(H71+I71)/C71</f>
        <v>4.1999999999999886</v>
      </c>
      <c r="K71" s="12">
        <f t="shared" ref="K71" si="161">SUM(H71:I71)</f>
        <v>41999.999999999884</v>
      </c>
    </row>
    <row r="72" spans="1:11" s="13" customFormat="1" ht="18" customHeight="1">
      <c r="A72" s="5">
        <v>43374</v>
      </c>
      <c r="B72" s="21" t="s">
        <v>70</v>
      </c>
      <c r="C72" s="7">
        <v>5250</v>
      </c>
      <c r="D72" s="21" t="s">
        <v>12</v>
      </c>
      <c r="E72" s="8">
        <v>231</v>
      </c>
      <c r="F72" s="8">
        <v>228.2</v>
      </c>
      <c r="G72" s="8"/>
      <c r="H72" s="9">
        <f t="shared" ref="H72" si="162">(IF(D72="SHORT",E72-F72,IF(D72="LONG",F72-E72)))*C72</f>
        <v>14700.00000000006</v>
      </c>
      <c r="I72" s="10"/>
      <c r="J72" s="11">
        <f>(H72+I72)/C72</f>
        <v>2.8000000000000114</v>
      </c>
      <c r="K72" s="12">
        <f t="shared" ref="K72" si="163">SUM(H72:I72)</f>
        <v>14700.00000000006</v>
      </c>
    </row>
    <row r="73" spans="1:11" ht="21">
      <c r="A73" s="24"/>
      <c r="B73" s="25"/>
      <c r="C73" s="25"/>
      <c r="D73" s="25"/>
      <c r="E73" s="25"/>
      <c r="F73" s="114" t="s">
        <v>93</v>
      </c>
      <c r="G73" s="115"/>
      <c r="H73" s="115"/>
      <c r="I73" s="116"/>
      <c r="J73" s="117">
        <f>SUM(K50:K72)</f>
        <v>502759.20000000036</v>
      </c>
      <c r="K73" s="118"/>
    </row>
    <row r="74" spans="1:11" s="13" customFormat="1" ht="18" customHeight="1">
      <c r="A74" s="5">
        <v>43371</v>
      </c>
      <c r="B74" s="6" t="s">
        <v>55</v>
      </c>
      <c r="C74" s="7">
        <v>10668</v>
      </c>
      <c r="D74" s="6" t="s">
        <v>12</v>
      </c>
      <c r="E74" s="8">
        <v>381.55</v>
      </c>
      <c r="F74" s="8">
        <v>376.75</v>
      </c>
      <c r="G74" s="8"/>
      <c r="H74" s="9">
        <f t="shared" ref="H74" si="164">(IF(D74="SHORT",E74-F74,IF(D74="LONG",F74-E74)))*C74</f>
        <v>51206.400000000118</v>
      </c>
      <c r="I74" s="10"/>
      <c r="J74" s="11">
        <f t="shared" ref="J74" si="165">(H74+I74)/C74</f>
        <v>4.8000000000000114</v>
      </c>
      <c r="K74" s="12">
        <f t="shared" ref="K74" si="166">SUM(H74:I74)</f>
        <v>51206.400000000118</v>
      </c>
    </row>
    <row r="75" spans="1:11" s="13" customFormat="1" ht="18" customHeight="1">
      <c r="A75" s="5">
        <v>43369</v>
      </c>
      <c r="B75" s="6" t="s">
        <v>25</v>
      </c>
      <c r="C75" s="7">
        <v>10400</v>
      </c>
      <c r="D75" s="21" t="s">
        <v>14</v>
      </c>
      <c r="E75" s="8">
        <v>338.4</v>
      </c>
      <c r="F75" s="8">
        <v>340.15</v>
      </c>
      <c r="G75" s="8"/>
      <c r="H75" s="9">
        <f t="shared" ref="H75" si="167">(IF(D75="SHORT",E75-F75,IF(D75="LONG",F75-E75)))*C75</f>
        <v>18200</v>
      </c>
      <c r="I75" s="10"/>
      <c r="J75" s="11">
        <f t="shared" ref="J75" si="168">(H75+I75)/C75</f>
        <v>1.75</v>
      </c>
      <c r="K75" s="12">
        <f t="shared" ref="K75" si="169">SUM(H75:I75)</f>
        <v>18200</v>
      </c>
    </row>
    <row r="76" spans="1:11" s="13" customFormat="1" ht="18" customHeight="1">
      <c r="A76" s="5">
        <v>43368</v>
      </c>
      <c r="B76" s="21" t="s">
        <v>73</v>
      </c>
      <c r="C76" s="7">
        <v>6300</v>
      </c>
      <c r="D76" s="21" t="s">
        <v>14</v>
      </c>
      <c r="E76" s="8">
        <v>243.35</v>
      </c>
      <c r="F76" s="8">
        <v>245.2</v>
      </c>
      <c r="G76" s="8"/>
      <c r="H76" s="9">
        <f t="shared" ref="H76:H81" si="170">(IF(D76="SHORT",E76-F76,IF(D76="LONG",F76-E76)))*C76</f>
        <v>11654.999999999964</v>
      </c>
      <c r="I76" s="10"/>
      <c r="J76" s="11">
        <f t="shared" ref="J76:J78" si="171">(H76+I76)/C76</f>
        <v>1.8499999999999943</v>
      </c>
      <c r="K76" s="12">
        <f t="shared" ref="K76:K81" si="172">SUM(H76:I76)</f>
        <v>11654.999999999964</v>
      </c>
    </row>
    <row r="77" spans="1:11" s="13" customFormat="1" ht="18" customHeight="1">
      <c r="A77" s="5">
        <v>43367</v>
      </c>
      <c r="B77" s="21" t="s">
        <v>19</v>
      </c>
      <c r="C77" s="7">
        <v>6000</v>
      </c>
      <c r="D77" s="21" t="s">
        <v>12</v>
      </c>
      <c r="E77" s="8">
        <v>247</v>
      </c>
      <c r="F77" s="8">
        <v>243.95</v>
      </c>
      <c r="G77" s="8"/>
      <c r="H77" s="9">
        <f t="shared" si="170"/>
        <v>18300.000000000069</v>
      </c>
      <c r="I77" s="10"/>
      <c r="J77" s="11">
        <f t="shared" si="171"/>
        <v>3.0500000000000114</v>
      </c>
      <c r="K77" s="12">
        <f t="shared" si="172"/>
        <v>18300.000000000069</v>
      </c>
    </row>
    <row r="78" spans="1:11" s="20" customFormat="1" ht="18" customHeight="1">
      <c r="A78" s="14">
        <v>43364</v>
      </c>
      <c r="B78" s="15" t="s">
        <v>75</v>
      </c>
      <c r="C78" s="16">
        <v>4244</v>
      </c>
      <c r="D78" s="15" t="s">
        <v>12</v>
      </c>
      <c r="E78" s="17">
        <v>630.15</v>
      </c>
      <c r="F78" s="17">
        <v>622.6</v>
      </c>
      <c r="G78" s="17">
        <v>613.20000000000005</v>
      </c>
      <c r="H78" s="18">
        <f t="shared" si="170"/>
        <v>32042.199999999808</v>
      </c>
      <c r="I78" s="19">
        <f t="shared" ref="I78" si="173">(IF(D78="SHORT",IF(H78="",0,F78-G78),IF(H78="",0,G78-F78)))*C78</f>
        <v>39893.599999999904</v>
      </c>
      <c r="J78" s="29">
        <f t="shared" si="171"/>
        <v>16.949999999999932</v>
      </c>
      <c r="K78" s="30">
        <f t="shared" si="172"/>
        <v>71935.799999999712</v>
      </c>
    </row>
    <row r="79" spans="1:11" s="13" customFormat="1" ht="18" customHeight="1">
      <c r="A79" s="5">
        <v>43357</v>
      </c>
      <c r="B79" s="21" t="s">
        <v>42</v>
      </c>
      <c r="C79" s="7">
        <v>12000</v>
      </c>
      <c r="D79" s="21" t="s">
        <v>14</v>
      </c>
      <c r="E79" s="8">
        <v>408.2</v>
      </c>
      <c r="F79" s="8">
        <v>411</v>
      </c>
      <c r="G79" s="8"/>
      <c r="H79" s="9">
        <f t="shared" ref="H79" si="174">(IF(D79="SHORT",E79-F79,IF(D79="LONG",F79-E79)))*C79</f>
        <v>33600.000000000138</v>
      </c>
      <c r="I79" s="10"/>
      <c r="J79" s="11">
        <f t="shared" ref="J79" si="175">(H79+I79)/C79</f>
        <v>2.8000000000000114</v>
      </c>
      <c r="K79" s="12">
        <f t="shared" ref="K79" si="176">SUM(H79:I79)</f>
        <v>33600.000000000138</v>
      </c>
    </row>
    <row r="80" spans="1:11" s="13" customFormat="1" ht="18" customHeight="1">
      <c r="A80" s="5">
        <v>43354</v>
      </c>
      <c r="B80" s="21" t="s">
        <v>112</v>
      </c>
      <c r="C80" s="7">
        <v>10000</v>
      </c>
      <c r="D80" s="21" t="s">
        <v>14</v>
      </c>
      <c r="E80" s="8">
        <v>221.7</v>
      </c>
      <c r="F80" s="8">
        <v>224.45</v>
      </c>
      <c r="G80" s="8"/>
      <c r="H80" s="9">
        <f t="shared" si="170"/>
        <v>27500</v>
      </c>
      <c r="I80" s="10"/>
      <c r="J80" s="11">
        <f>(H80+I80)/C80</f>
        <v>2.75</v>
      </c>
      <c r="K80" s="12">
        <f t="shared" si="172"/>
        <v>27500</v>
      </c>
    </row>
    <row r="81" spans="1:11" s="13" customFormat="1" ht="18" customHeight="1">
      <c r="A81" s="5">
        <v>43353</v>
      </c>
      <c r="B81" s="6" t="s">
        <v>113</v>
      </c>
      <c r="C81" s="7">
        <v>6000</v>
      </c>
      <c r="D81" s="6" t="s">
        <v>12</v>
      </c>
      <c r="E81" s="8">
        <v>461.25</v>
      </c>
      <c r="F81" s="8">
        <v>455.45</v>
      </c>
      <c r="G81" s="8"/>
      <c r="H81" s="9">
        <f t="shared" si="170"/>
        <v>34800.000000000065</v>
      </c>
      <c r="I81" s="10"/>
      <c r="J81" s="11">
        <f t="shared" ref="J81" si="177">(H81+I81)/C81</f>
        <v>5.8000000000000105</v>
      </c>
      <c r="K81" s="12">
        <f t="shared" si="172"/>
        <v>34800.000000000065</v>
      </c>
    </row>
    <row r="82" spans="1:11" s="13" customFormat="1" ht="18" customHeight="1">
      <c r="A82" s="5">
        <v>43350</v>
      </c>
      <c r="B82" s="6" t="s">
        <v>111</v>
      </c>
      <c r="C82" s="7">
        <v>4400</v>
      </c>
      <c r="D82" s="6" t="s">
        <v>14</v>
      </c>
      <c r="E82" s="8">
        <v>503.25</v>
      </c>
      <c r="F82" s="8">
        <v>504.5</v>
      </c>
      <c r="G82" s="8"/>
      <c r="H82" s="9">
        <f t="shared" ref="H82" si="178">(IF(D82="SHORT",E82-F82,IF(D82="LONG",F82-E82)))*C82</f>
        <v>5500</v>
      </c>
      <c r="I82" s="10"/>
      <c r="J82" s="11">
        <f t="shared" ref="J82" si="179">(H82+I82)/C82</f>
        <v>1.25</v>
      </c>
      <c r="K82" s="12">
        <f t="shared" ref="K82" si="180">SUM(H82:I82)</f>
        <v>5500</v>
      </c>
    </row>
    <row r="83" spans="1:11" s="13" customFormat="1" ht="18" customHeight="1">
      <c r="A83" s="5">
        <v>43348</v>
      </c>
      <c r="B83" s="21" t="s">
        <v>11</v>
      </c>
      <c r="C83" s="7">
        <v>16000</v>
      </c>
      <c r="D83" s="21" t="s">
        <v>12</v>
      </c>
      <c r="E83" s="8">
        <v>191.3</v>
      </c>
      <c r="F83" s="8">
        <v>193.25</v>
      </c>
      <c r="G83" s="8"/>
      <c r="H83" s="9">
        <f t="shared" ref="H83" si="181">(IF(D83="SHORT",E83-F83,IF(D83="LONG",F83-E83)))*C83</f>
        <v>-31199.999999999818</v>
      </c>
      <c r="I83" s="10"/>
      <c r="J83" s="11">
        <f t="shared" ref="J83" si="182">(H83+I83)/C83</f>
        <v>-1.9499999999999886</v>
      </c>
      <c r="K83" s="12">
        <f t="shared" ref="K83" si="183">SUM(H83:I83)</f>
        <v>-31199.999999999818</v>
      </c>
    </row>
    <row r="84" spans="1:11" s="20" customFormat="1" ht="18" customHeight="1">
      <c r="A84" s="14">
        <v>43347</v>
      </c>
      <c r="B84" s="15" t="s">
        <v>33</v>
      </c>
      <c r="C84" s="16">
        <v>11200</v>
      </c>
      <c r="D84" s="15" t="s">
        <v>12</v>
      </c>
      <c r="E84" s="17">
        <v>143.9</v>
      </c>
      <c r="F84" s="17">
        <v>142.1</v>
      </c>
      <c r="G84" s="17">
        <v>139.94999999999999</v>
      </c>
      <c r="H84" s="18">
        <f t="shared" ref="H84" si="184">(IF(D84="SHORT",E84-F84,IF(D84="LONG",F84-E84)))*C84</f>
        <v>20160.000000000127</v>
      </c>
      <c r="I84" s="19">
        <f>(IF(D84="SHORT",IF(H84="",0,F84-G84),IF(H84="",0,G84-F84)))*C84</f>
        <v>24080.000000000065</v>
      </c>
      <c r="J84" s="29">
        <f t="shared" ref="J84" si="185">(H84+I84)/C84</f>
        <v>3.9500000000000171</v>
      </c>
      <c r="K84" s="30">
        <f t="shared" ref="K84" si="186">SUM(H84:I84)</f>
        <v>44240.000000000189</v>
      </c>
    </row>
    <row r="85" spans="1:11" ht="21">
      <c r="A85" s="24"/>
      <c r="B85" s="25"/>
      <c r="C85" s="25"/>
      <c r="D85" s="25"/>
      <c r="E85" s="25"/>
      <c r="F85" s="114" t="s">
        <v>93</v>
      </c>
      <c r="G85" s="115"/>
      <c r="H85" s="115"/>
      <c r="I85" s="116"/>
      <c r="J85" s="117">
        <f>SUM(K74:K84)</f>
        <v>285737.20000000042</v>
      </c>
      <c r="K85" s="118"/>
    </row>
    <row r="86" spans="1:11" s="13" customFormat="1" ht="18" customHeight="1">
      <c r="A86" s="5">
        <v>43343</v>
      </c>
      <c r="B86" s="21" t="s">
        <v>42</v>
      </c>
      <c r="C86" s="7">
        <v>12000</v>
      </c>
      <c r="D86" s="21" t="s">
        <v>12</v>
      </c>
      <c r="E86" s="8">
        <v>397</v>
      </c>
      <c r="F86" s="8">
        <v>401.05</v>
      </c>
      <c r="G86" s="8"/>
      <c r="H86" s="9">
        <f t="shared" ref="H86" si="187">(IF(D86="SHORT",E86-F86,IF(D86="LONG",F86-E86)))*C86</f>
        <v>-48600.000000000138</v>
      </c>
      <c r="I86" s="10"/>
      <c r="J86" s="11">
        <f t="shared" ref="J86" si="188">(H86+I86)/C86</f>
        <v>-4.0500000000000114</v>
      </c>
      <c r="K86" s="12">
        <f t="shared" ref="K86" si="189">SUM(H86:I86)</f>
        <v>-48600.000000000138</v>
      </c>
    </row>
    <row r="87" spans="1:11" s="20" customFormat="1" ht="18" customHeight="1">
      <c r="A87" s="14">
        <v>43342</v>
      </c>
      <c r="B87" s="15" t="s">
        <v>109</v>
      </c>
      <c r="C87" s="16">
        <v>24000</v>
      </c>
      <c r="D87" s="15" t="s">
        <v>14</v>
      </c>
      <c r="E87" s="17">
        <v>109</v>
      </c>
      <c r="F87" s="17">
        <v>112.05</v>
      </c>
      <c r="G87" s="17"/>
      <c r="H87" s="18">
        <f t="shared" ref="H87" si="190">(IF(D87="SHORT",E87-F87,IF(D87="LONG",F87-E87)))*C87</f>
        <v>73199.999999999927</v>
      </c>
      <c r="I87" s="19"/>
      <c r="J87" s="29">
        <f t="shared" ref="J87" si="191">(H87+I87)/C87</f>
        <v>3.0499999999999972</v>
      </c>
      <c r="K87" s="30">
        <f t="shared" ref="K87" si="192">SUM(H87:I87)</f>
        <v>73199.999999999927</v>
      </c>
    </row>
    <row r="88" spans="1:11" s="20" customFormat="1" ht="18" customHeight="1">
      <c r="A88" s="14">
        <v>43341</v>
      </c>
      <c r="B88" s="15" t="s">
        <v>108</v>
      </c>
      <c r="C88" s="16">
        <v>15000</v>
      </c>
      <c r="D88" s="15" t="s">
        <v>14</v>
      </c>
      <c r="E88" s="17">
        <v>176.9</v>
      </c>
      <c r="F88" s="17">
        <v>179.15</v>
      </c>
      <c r="G88" s="17">
        <v>181.8</v>
      </c>
      <c r="H88" s="18">
        <f t="shared" ref="H88" si="193">(IF(D88="SHORT",E88-F88,IF(D88="LONG",F88-E88)))*C88</f>
        <v>33750</v>
      </c>
      <c r="I88" s="19">
        <f>(IF(D88="SHORT",IF(H88="",0,F88-G88),IF(H88="",0,G88-F88)))*C88</f>
        <v>39750.000000000087</v>
      </c>
      <c r="J88" s="29">
        <f t="shared" ref="J88" si="194">(H88+I88)/C88</f>
        <v>4.9000000000000057</v>
      </c>
      <c r="K88" s="30">
        <f t="shared" ref="K88" si="195">SUM(H88:I88)</f>
        <v>73500.000000000087</v>
      </c>
    </row>
    <row r="89" spans="1:11" s="13" customFormat="1" ht="18" customHeight="1">
      <c r="A89" s="5">
        <v>43339</v>
      </c>
      <c r="B89" s="6" t="s">
        <v>43</v>
      </c>
      <c r="C89" s="7">
        <v>5200</v>
      </c>
      <c r="D89" s="21" t="s">
        <v>14</v>
      </c>
      <c r="E89" s="8">
        <v>378.2</v>
      </c>
      <c r="F89" s="8">
        <v>382.9</v>
      </c>
      <c r="G89" s="8"/>
      <c r="H89" s="9">
        <f t="shared" ref="H89" si="196">(IF(D89="SHORT",E89-F89,IF(D89="LONG",F89-E89)))*C89</f>
        <v>24439.999999999942</v>
      </c>
      <c r="I89" s="10"/>
      <c r="J89" s="11">
        <f t="shared" ref="J89" si="197">(H89+I89)/C89</f>
        <v>4.6999999999999886</v>
      </c>
      <c r="K89" s="12">
        <f t="shared" ref="K89" si="198">SUM(H89:I89)</f>
        <v>24439.999999999942</v>
      </c>
    </row>
    <row r="90" spans="1:11" s="13" customFormat="1" ht="18" customHeight="1">
      <c r="A90" s="5">
        <v>43336</v>
      </c>
      <c r="B90" s="6" t="s">
        <v>107</v>
      </c>
      <c r="C90" s="7">
        <v>6000</v>
      </c>
      <c r="D90" s="21" t="s">
        <v>14</v>
      </c>
      <c r="E90" s="8">
        <v>426.45</v>
      </c>
      <c r="F90" s="8">
        <v>431.75</v>
      </c>
      <c r="G90" s="8"/>
      <c r="H90" s="9">
        <f t="shared" ref="H90:H91" si="199">(IF(D90="SHORT",E90-F90,IF(D90="LONG",F90-E90)))*C90</f>
        <v>31800.000000000069</v>
      </c>
      <c r="I90" s="10"/>
      <c r="J90" s="11">
        <f t="shared" ref="J90:J91" si="200">(H90+I90)/C90</f>
        <v>5.3000000000000114</v>
      </c>
      <c r="K90" s="12">
        <f t="shared" ref="K90:K91" si="201">SUM(H90:I90)</f>
        <v>31800.000000000069</v>
      </c>
    </row>
    <row r="91" spans="1:11" s="20" customFormat="1" ht="18" customHeight="1">
      <c r="A91" s="14">
        <v>43335</v>
      </c>
      <c r="B91" s="15" t="s">
        <v>106</v>
      </c>
      <c r="C91" s="16">
        <v>12800</v>
      </c>
      <c r="D91" s="15" t="s">
        <v>14</v>
      </c>
      <c r="E91" s="17">
        <v>282.64999999999998</v>
      </c>
      <c r="F91" s="17">
        <v>286.14999999999998</v>
      </c>
      <c r="G91" s="17">
        <v>290.5</v>
      </c>
      <c r="H91" s="18">
        <f t="shared" si="199"/>
        <v>44800</v>
      </c>
      <c r="I91" s="19">
        <f>(IF(D91="SHORT",IF(H91="",0,F91-G91),IF(H91="",0,G91-F91)))*C91</f>
        <v>55680.000000000291</v>
      </c>
      <c r="J91" s="29">
        <f t="shared" si="200"/>
        <v>7.8500000000000227</v>
      </c>
      <c r="K91" s="30">
        <f t="shared" si="201"/>
        <v>100480.00000000029</v>
      </c>
    </row>
    <row r="92" spans="1:11" s="13" customFormat="1" ht="18" customHeight="1">
      <c r="A92" s="5">
        <v>43330</v>
      </c>
      <c r="B92" s="21" t="s">
        <v>23</v>
      </c>
      <c r="C92" s="7">
        <v>4800</v>
      </c>
      <c r="D92" s="21" t="s">
        <v>14</v>
      </c>
      <c r="E92" s="8">
        <v>1038.5999999999999</v>
      </c>
      <c r="F92" s="8">
        <v>1051.55</v>
      </c>
      <c r="G92" s="8"/>
      <c r="H92" s="9">
        <f t="shared" ref="H92" si="202">(IF(D92="SHORT",E92-F92,IF(D92="LONG",F92-E92)))*C92</f>
        <v>62160.000000000218</v>
      </c>
      <c r="I92" s="10"/>
      <c r="J92" s="11">
        <f t="shared" ref="J92" si="203">(H92+I92)/C92</f>
        <v>12.950000000000045</v>
      </c>
      <c r="K92" s="12">
        <f t="shared" ref="K92" si="204">SUM(H92:I92)</f>
        <v>62160.000000000218</v>
      </c>
    </row>
    <row r="93" spans="1:11" s="20" customFormat="1" ht="18" customHeight="1">
      <c r="A93" s="14">
        <v>43329</v>
      </c>
      <c r="B93" s="15" t="s">
        <v>105</v>
      </c>
      <c r="C93" s="16">
        <v>4800</v>
      </c>
      <c r="D93" s="15" t="s">
        <v>14</v>
      </c>
      <c r="E93" s="17">
        <v>577.1</v>
      </c>
      <c r="F93" s="17">
        <v>584</v>
      </c>
      <c r="G93" s="17">
        <v>592.79999999999995</v>
      </c>
      <c r="H93" s="18">
        <f t="shared" ref="H93" si="205">(IF(D93="SHORT",E93-F93,IF(D93="LONG",F93-E93)))*C93</f>
        <v>33119.999999999891</v>
      </c>
      <c r="I93" s="19">
        <f>(IF(D93="SHORT",IF(H93="",0,F93-G93),IF(H93="",0,G93-F93)))*C93</f>
        <v>42239.999999999782</v>
      </c>
      <c r="J93" s="29">
        <f t="shared" ref="J93" si="206">(H93+I93)/C93</f>
        <v>15.699999999999934</v>
      </c>
      <c r="K93" s="30">
        <f t="shared" ref="K93" si="207">SUM(H93:I93)</f>
        <v>75359.99999999968</v>
      </c>
    </row>
    <row r="94" spans="1:11" s="13" customFormat="1" ht="18" customHeight="1">
      <c r="A94" s="5">
        <v>43328</v>
      </c>
      <c r="B94" s="6" t="s">
        <v>104</v>
      </c>
      <c r="C94" s="7">
        <v>18000</v>
      </c>
      <c r="D94" s="6" t="s">
        <v>14</v>
      </c>
      <c r="E94" s="8">
        <v>80.650000000000006</v>
      </c>
      <c r="F94" s="8">
        <v>80.8</v>
      </c>
      <c r="G94" s="8"/>
      <c r="H94" s="9">
        <f>(IF(D94="SHORT",E94-F94,IF(D94="LONG",F94-E94)))*C94</f>
        <v>2699.9999999998463</v>
      </c>
      <c r="I94" s="10"/>
      <c r="J94" s="11">
        <f>(H94+I94)/C94</f>
        <v>0.14999999999999147</v>
      </c>
      <c r="K94" s="12">
        <f>SUM(H94:I94)</f>
        <v>2699.9999999998463</v>
      </c>
    </row>
    <row r="95" spans="1:11" s="13" customFormat="1" ht="18" customHeight="1">
      <c r="A95" s="5">
        <v>43326</v>
      </c>
      <c r="B95" s="6" t="s">
        <v>103</v>
      </c>
      <c r="C95" s="7">
        <v>6400</v>
      </c>
      <c r="D95" s="6" t="s">
        <v>14</v>
      </c>
      <c r="E95" s="8">
        <v>295.8</v>
      </c>
      <c r="F95" s="8">
        <v>299.45</v>
      </c>
      <c r="G95" s="8"/>
      <c r="H95" s="9">
        <f>(IF(D95="SHORT",E95-F95,IF(D95="LONG",F95-E95)))*C95</f>
        <v>23359.999999999854</v>
      </c>
      <c r="I95" s="10"/>
      <c r="J95" s="11">
        <f>(H95+I95)/C95</f>
        <v>3.6499999999999773</v>
      </c>
      <c r="K95" s="12">
        <f>SUM(H95:I95)</f>
        <v>23359.999999999854</v>
      </c>
    </row>
    <row r="96" spans="1:11" s="13" customFormat="1" ht="18" customHeight="1">
      <c r="A96" s="5">
        <v>43322</v>
      </c>
      <c r="B96" s="6" t="s">
        <v>11</v>
      </c>
      <c r="C96" s="7">
        <v>16000</v>
      </c>
      <c r="D96" s="6" t="s">
        <v>12</v>
      </c>
      <c r="E96" s="8">
        <v>191</v>
      </c>
      <c r="F96" s="8">
        <v>189.65</v>
      </c>
      <c r="G96" s="8"/>
      <c r="H96" s="9">
        <f>(IF(D96="SHORT",E96-F96,IF(D96="LONG",F96-E96)))*C96</f>
        <v>21599.999999999909</v>
      </c>
      <c r="I96" s="10"/>
      <c r="J96" s="11">
        <f>(H96+I96)/C96</f>
        <v>1.3499999999999943</v>
      </c>
      <c r="K96" s="12">
        <f>SUM(H96:I96)</f>
        <v>21599.999999999909</v>
      </c>
    </row>
    <row r="97" spans="1:11" s="13" customFormat="1" ht="18" customHeight="1">
      <c r="A97" s="5">
        <v>43321</v>
      </c>
      <c r="B97" s="6" t="s">
        <v>13</v>
      </c>
      <c r="C97" s="7">
        <v>8000</v>
      </c>
      <c r="D97" s="6" t="s">
        <v>14</v>
      </c>
      <c r="E97" s="8">
        <v>204.6</v>
      </c>
      <c r="F97" s="8">
        <v>207.15</v>
      </c>
      <c r="G97" s="8"/>
      <c r="H97" s="9">
        <f t="shared" ref="H97:H160" si="208">(IF(D97="SHORT",E97-F97,IF(D97="LONG",F97-E97)))*C97</f>
        <v>20400.000000000091</v>
      </c>
      <c r="I97" s="10"/>
      <c r="J97" s="11">
        <f t="shared" ref="J97:J103" si="209">(H97+I97)/C97</f>
        <v>2.5500000000000114</v>
      </c>
      <c r="K97" s="12">
        <f t="shared" ref="K97:K160" si="210">SUM(H97:I97)</f>
        <v>20400.000000000091</v>
      </c>
    </row>
    <row r="98" spans="1:11" s="13" customFormat="1" ht="18" customHeight="1">
      <c r="A98" s="5">
        <v>43320</v>
      </c>
      <c r="B98" s="6" t="s">
        <v>15</v>
      </c>
      <c r="C98" s="7">
        <v>4800</v>
      </c>
      <c r="D98" s="6" t="s">
        <v>14</v>
      </c>
      <c r="E98" s="8">
        <v>646.1</v>
      </c>
      <c r="F98" s="8">
        <v>639.5</v>
      </c>
      <c r="G98" s="8"/>
      <c r="H98" s="9">
        <f t="shared" si="208"/>
        <v>-31680.000000000109</v>
      </c>
      <c r="I98" s="10"/>
      <c r="J98" s="11">
        <f t="shared" si="209"/>
        <v>-6.6000000000000227</v>
      </c>
      <c r="K98" s="12">
        <f t="shared" si="210"/>
        <v>-31680.000000000109</v>
      </c>
    </row>
    <row r="99" spans="1:11" s="20" customFormat="1" ht="18" customHeight="1">
      <c r="A99" s="14">
        <v>43319</v>
      </c>
      <c r="B99" s="15" t="s">
        <v>16</v>
      </c>
      <c r="C99" s="16">
        <v>10000</v>
      </c>
      <c r="D99" s="15" t="s">
        <v>12</v>
      </c>
      <c r="E99" s="17">
        <v>201.75</v>
      </c>
      <c r="F99" s="17">
        <v>199.2</v>
      </c>
      <c r="G99" s="17">
        <v>196.2</v>
      </c>
      <c r="H99" s="18">
        <f t="shared" si="208"/>
        <v>25500.000000000113</v>
      </c>
      <c r="I99" s="19">
        <f>(IF(D99="SHORT",IF(H99="",0,F99-G99),IF(H99="",0,G99-F99)))*C99</f>
        <v>30000</v>
      </c>
      <c r="J99" s="29">
        <f t="shared" si="209"/>
        <v>5.5500000000000114</v>
      </c>
      <c r="K99" s="30">
        <f t="shared" si="210"/>
        <v>55500.000000000116</v>
      </c>
    </row>
    <row r="100" spans="1:11" s="13" customFormat="1" ht="18" customHeight="1">
      <c r="A100" s="5">
        <v>43315</v>
      </c>
      <c r="B100" s="6" t="s">
        <v>17</v>
      </c>
      <c r="C100" s="7">
        <v>5200</v>
      </c>
      <c r="D100" s="6" t="s">
        <v>14</v>
      </c>
      <c r="E100" s="8">
        <v>524.15</v>
      </c>
      <c r="F100" s="8">
        <v>526.65</v>
      </c>
      <c r="G100" s="8"/>
      <c r="H100" s="9">
        <f t="shared" si="208"/>
        <v>13000</v>
      </c>
      <c r="I100" s="10"/>
      <c r="J100" s="11">
        <f t="shared" si="209"/>
        <v>2.5</v>
      </c>
      <c r="K100" s="12">
        <f t="shared" si="210"/>
        <v>13000</v>
      </c>
    </row>
    <row r="101" spans="1:11" s="13" customFormat="1" ht="18" customHeight="1">
      <c r="A101" s="5">
        <v>43314</v>
      </c>
      <c r="B101" s="6" t="s">
        <v>18</v>
      </c>
      <c r="C101" s="7">
        <v>18000</v>
      </c>
      <c r="D101" s="6" t="s">
        <v>14</v>
      </c>
      <c r="E101" s="8">
        <v>115.4</v>
      </c>
      <c r="F101" s="8">
        <v>116.8</v>
      </c>
      <c r="G101" s="8"/>
      <c r="H101" s="9">
        <f t="shared" si="208"/>
        <v>25199.999999999847</v>
      </c>
      <c r="I101" s="10"/>
      <c r="J101" s="11">
        <f t="shared" si="209"/>
        <v>1.3999999999999915</v>
      </c>
      <c r="K101" s="12">
        <f t="shared" si="210"/>
        <v>25199.999999999847</v>
      </c>
    </row>
    <row r="102" spans="1:11" s="13" customFormat="1" ht="18" customHeight="1">
      <c r="A102" s="5">
        <v>43314</v>
      </c>
      <c r="B102" s="6" t="s">
        <v>18</v>
      </c>
      <c r="C102" s="7">
        <v>18000</v>
      </c>
      <c r="D102" s="6" t="s">
        <v>14</v>
      </c>
      <c r="E102" s="8">
        <v>115.4</v>
      </c>
      <c r="F102" s="8">
        <v>116.8</v>
      </c>
      <c r="G102" s="8"/>
      <c r="H102" s="9">
        <f t="shared" si="208"/>
        <v>25199.999999999847</v>
      </c>
      <c r="I102" s="10"/>
      <c r="J102" s="11">
        <f t="shared" si="209"/>
        <v>1.3999999999999915</v>
      </c>
      <c r="K102" s="12">
        <f t="shared" si="210"/>
        <v>25199.999999999847</v>
      </c>
    </row>
    <row r="103" spans="1:11" s="20" customFormat="1" ht="18" customHeight="1">
      <c r="A103" s="14">
        <v>43313</v>
      </c>
      <c r="B103" s="15" t="s">
        <v>19</v>
      </c>
      <c r="C103" s="16">
        <v>6000</v>
      </c>
      <c r="D103" s="15" t="s">
        <v>14</v>
      </c>
      <c r="E103" s="17">
        <v>258.75</v>
      </c>
      <c r="F103" s="17">
        <v>261.95</v>
      </c>
      <c r="G103" s="17">
        <v>265.95</v>
      </c>
      <c r="H103" s="18">
        <f t="shared" si="208"/>
        <v>19199.999999999931</v>
      </c>
      <c r="I103" s="19">
        <f>(IF(D103="SHORT",IF(H103="",0,F103-G103),IF(H103="",0,G103-F103)))*C103</f>
        <v>24000</v>
      </c>
      <c r="J103" s="11">
        <f t="shared" si="209"/>
        <v>7.1999999999999877</v>
      </c>
      <c r="K103" s="12">
        <f t="shared" si="210"/>
        <v>43199.999999999927</v>
      </c>
    </row>
    <row r="104" spans="1:11" ht="21">
      <c r="A104" s="24"/>
      <c r="B104" s="25"/>
      <c r="C104" s="25"/>
      <c r="D104" s="25"/>
      <c r="E104" s="25"/>
      <c r="F104" s="114" t="s">
        <v>93</v>
      </c>
      <c r="G104" s="115"/>
      <c r="H104" s="115"/>
      <c r="I104" s="116"/>
      <c r="J104" s="117">
        <f>SUM(K87:K103)</f>
        <v>639419.99999999953</v>
      </c>
      <c r="K104" s="118"/>
    </row>
    <row r="105" spans="1:11" s="20" customFormat="1" ht="18" customHeight="1">
      <c r="A105" s="14">
        <v>43312</v>
      </c>
      <c r="B105" s="15" t="s">
        <v>20</v>
      </c>
      <c r="C105" s="16">
        <v>6300</v>
      </c>
      <c r="D105" s="15" t="s">
        <v>14</v>
      </c>
      <c r="E105" s="17">
        <v>286</v>
      </c>
      <c r="F105" s="17">
        <v>289.55</v>
      </c>
      <c r="G105" s="17">
        <v>294.64999999999998</v>
      </c>
      <c r="H105" s="9">
        <f t="shared" si="208"/>
        <v>22365.000000000073</v>
      </c>
      <c r="I105" s="19">
        <f>(IF(D105="SHORT",IF(H105="",0,F105-G105),IF(H105="",0,G105-F105)))*C105</f>
        <v>32129.999999999785</v>
      </c>
      <c r="J105" s="11">
        <f t="shared" ref="J105:J125" si="211">(H105+I105)/C105</f>
        <v>8.6499999999999773</v>
      </c>
      <c r="K105" s="12">
        <f t="shared" si="210"/>
        <v>54494.999999999854</v>
      </c>
    </row>
    <row r="106" spans="1:11" s="13" customFormat="1" ht="18" customHeight="1">
      <c r="A106" s="5">
        <v>43312</v>
      </c>
      <c r="B106" s="6" t="s">
        <v>21</v>
      </c>
      <c r="C106" s="7">
        <v>2400</v>
      </c>
      <c r="D106" s="6" t="s">
        <v>14</v>
      </c>
      <c r="E106" s="8">
        <v>917</v>
      </c>
      <c r="F106" s="8">
        <v>928.45</v>
      </c>
      <c r="G106" s="8"/>
      <c r="H106" s="9">
        <f t="shared" si="208"/>
        <v>27480.000000000109</v>
      </c>
      <c r="I106" s="10"/>
      <c r="J106" s="11">
        <f t="shared" si="211"/>
        <v>11.450000000000045</v>
      </c>
      <c r="K106" s="12">
        <f t="shared" si="210"/>
        <v>27480.000000000109</v>
      </c>
    </row>
    <row r="107" spans="1:11" s="13" customFormat="1" ht="18" customHeight="1">
      <c r="A107" s="5">
        <v>43311</v>
      </c>
      <c r="B107" s="6" t="s">
        <v>22</v>
      </c>
      <c r="C107" s="7">
        <v>32000</v>
      </c>
      <c r="D107" s="6" t="s">
        <v>14</v>
      </c>
      <c r="E107" s="8">
        <v>61.3</v>
      </c>
      <c r="F107" s="8">
        <v>62.1</v>
      </c>
      <c r="G107" s="8"/>
      <c r="H107" s="9">
        <f t="shared" si="208"/>
        <v>25600.000000000138</v>
      </c>
      <c r="I107" s="10"/>
      <c r="J107" s="11">
        <f t="shared" si="211"/>
        <v>0.80000000000000437</v>
      </c>
      <c r="K107" s="12">
        <f t="shared" si="210"/>
        <v>25600.000000000138</v>
      </c>
    </row>
    <row r="108" spans="1:11" s="13" customFormat="1" ht="18" customHeight="1">
      <c r="A108" s="5">
        <v>43311</v>
      </c>
      <c r="B108" s="6" t="s">
        <v>23</v>
      </c>
      <c r="C108" s="7">
        <v>2400</v>
      </c>
      <c r="D108" s="6" t="s">
        <v>14</v>
      </c>
      <c r="E108" s="8">
        <v>930.5</v>
      </c>
      <c r="F108" s="8">
        <v>921.15</v>
      </c>
      <c r="G108" s="8"/>
      <c r="H108" s="9">
        <f t="shared" si="208"/>
        <v>-22440.000000000055</v>
      </c>
      <c r="I108" s="10"/>
      <c r="J108" s="11">
        <f t="shared" si="211"/>
        <v>-9.3500000000000227</v>
      </c>
      <c r="K108" s="12">
        <f t="shared" si="210"/>
        <v>-22440.000000000055</v>
      </c>
    </row>
    <row r="109" spans="1:11" s="13" customFormat="1" ht="18" customHeight="1">
      <c r="A109" s="5">
        <v>43308</v>
      </c>
      <c r="B109" s="6" t="s">
        <v>24</v>
      </c>
      <c r="C109" s="7">
        <v>7200</v>
      </c>
      <c r="D109" s="6" t="s">
        <v>14</v>
      </c>
      <c r="E109" s="8">
        <v>386.1</v>
      </c>
      <c r="F109" s="8">
        <v>390.9</v>
      </c>
      <c r="G109" s="8"/>
      <c r="H109" s="9">
        <f t="shared" si="208"/>
        <v>34559.999999999673</v>
      </c>
      <c r="I109" s="10"/>
      <c r="J109" s="11">
        <f t="shared" si="211"/>
        <v>4.7999999999999545</v>
      </c>
      <c r="K109" s="12">
        <f t="shared" si="210"/>
        <v>34559.999999999673</v>
      </c>
    </row>
    <row r="110" spans="1:11" s="13" customFormat="1" ht="18" customHeight="1">
      <c r="A110" s="5">
        <v>43305</v>
      </c>
      <c r="B110" s="6" t="s">
        <v>25</v>
      </c>
      <c r="C110" s="7">
        <v>10400</v>
      </c>
      <c r="D110" s="6" t="s">
        <v>14</v>
      </c>
      <c r="E110" s="8">
        <v>352.25</v>
      </c>
      <c r="F110" s="8">
        <v>356.65</v>
      </c>
      <c r="G110" s="8"/>
      <c r="H110" s="9">
        <f t="shared" si="208"/>
        <v>45759.999999999767</v>
      </c>
      <c r="I110" s="10"/>
      <c r="J110" s="11">
        <f t="shared" si="211"/>
        <v>4.3999999999999773</v>
      </c>
      <c r="K110" s="12">
        <f t="shared" si="210"/>
        <v>45759.999999999767</v>
      </c>
    </row>
    <row r="111" spans="1:11" s="13" customFormat="1" ht="18" customHeight="1">
      <c r="A111" s="5">
        <v>43304</v>
      </c>
      <c r="B111" s="6" t="s">
        <v>26</v>
      </c>
      <c r="C111" s="7">
        <v>4800</v>
      </c>
      <c r="D111" s="6" t="s">
        <v>12</v>
      </c>
      <c r="E111" s="8">
        <v>453.6</v>
      </c>
      <c r="F111" s="8">
        <v>458.15</v>
      </c>
      <c r="G111" s="8"/>
      <c r="H111" s="9">
        <f t="shared" si="208"/>
        <v>-21839.999999999782</v>
      </c>
      <c r="I111" s="10"/>
      <c r="J111" s="11">
        <f t="shared" si="211"/>
        <v>-4.5499999999999545</v>
      </c>
      <c r="K111" s="12">
        <f t="shared" si="210"/>
        <v>-21839.999999999782</v>
      </c>
    </row>
    <row r="112" spans="1:11" s="13" customFormat="1" ht="18" customHeight="1">
      <c r="A112" s="5">
        <v>43304</v>
      </c>
      <c r="B112" s="6" t="s">
        <v>27</v>
      </c>
      <c r="C112" s="7">
        <v>5000</v>
      </c>
      <c r="D112" s="6" t="s">
        <v>14</v>
      </c>
      <c r="E112" s="8">
        <v>323.64999999999998</v>
      </c>
      <c r="F112" s="8">
        <v>327.64999999999998</v>
      </c>
      <c r="G112" s="8"/>
      <c r="H112" s="9">
        <f t="shared" si="208"/>
        <v>20000</v>
      </c>
      <c r="I112" s="10"/>
      <c r="J112" s="11">
        <f t="shared" si="211"/>
        <v>4</v>
      </c>
      <c r="K112" s="12">
        <f t="shared" si="210"/>
        <v>20000</v>
      </c>
    </row>
    <row r="113" spans="1:11" s="13" customFormat="1" ht="18" customHeight="1">
      <c r="A113" s="5">
        <v>43301</v>
      </c>
      <c r="B113" s="6" t="s">
        <v>28</v>
      </c>
      <c r="C113" s="7">
        <v>2000</v>
      </c>
      <c r="D113" s="6" t="s">
        <v>14</v>
      </c>
      <c r="E113" s="8">
        <v>1511</v>
      </c>
      <c r="F113" s="8">
        <v>1529.85</v>
      </c>
      <c r="G113" s="8"/>
      <c r="H113" s="9">
        <f t="shared" si="208"/>
        <v>37699.999999999818</v>
      </c>
      <c r="I113" s="10"/>
      <c r="J113" s="11">
        <f t="shared" si="211"/>
        <v>18.849999999999909</v>
      </c>
      <c r="K113" s="12">
        <f t="shared" si="210"/>
        <v>37699.999999999818</v>
      </c>
    </row>
    <row r="114" spans="1:11" s="13" customFormat="1" ht="18" customHeight="1">
      <c r="A114" s="5">
        <v>43300</v>
      </c>
      <c r="B114" s="6" t="s">
        <v>29</v>
      </c>
      <c r="C114" s="7">
        <v>4000</v>
      </c>
      <c r="D114" s="21" t="s">
        <v>12</v>
      </c>
      <c r="E114" s="8">
        <v>913.25</v>
      </c>
      <c r="F114" s="8">
        <v>910.2</v>
      </c>
      <c r="G114" s="8"/>
      <c r="H114" s="9">
        <f t="shared" si="208"/>
        <v>12199.999999999818</v>
      </c>
      <c r="I114" s="10"/>
      <c r="J114" s="11">
        <f t="shared" si="211"/>
        <v>3.0499999999999545</v>
      </c>
      <c r="K114" s="12">
        <f t="shared" si="210"/>
        <v>12199.999999999818</v>
      </c>
    </row>
    <row r="115" spans="1:11" s="20" customFormat="1" ht="18" customHeight="1">
      <c r="A115" s="14">
        <v>43299</v>
      </c>
      <c r="B115" s="15" t="s">
        <v>30</v>
      </c>
      <c r="C115" s="16">
        <v>7500</v>
      </c>
      <c r="D115" s="15" t="s">
        <v>12</v>
      </c>
      <c r="E115" s="17">
        <v>84.45</v>
      </c>
      <c r="F115" s="17">
        <v>83.4</v>
      </c>
      <c r="G115" s="17">
        <v>82.1</v>
      </c>
      <c r="H115" s="9">
        <f t="shared" si="208"/>
        <v>7874.9999999999791</v>
      </c>
      <c r="I115" s="19">
        <f>(IF(D115="SHORT",IF(H115="",0,F115-G115),IF(H115="",0,G115-F115)))*C115</f>
        <v>9750.0000000000855</v>
      </c>
      <c r="J115" s="11">
        <f t="shared" si="211"/>
        <v>2.3500000000000085</v>
      </c>
      <c r="K115" s="12">
        <f t="shared" si="210"/>
        <v>17625.000000000065</v>
      </c>
    </row>
    <row r="116" spans="1:11" s="13" customFormat="1" ht="18" customHeight="1">
      <c r="A116" s="5">
        <v>43298</v>
      </c>
      <c r="B116" s="6" t="s">
        <v>31</v>
      </c>
      <c r="C116" s="7">
        <v>9000</v>
      </c>
      <c r="D116" s="6" t="s">
        <v>14</v>
      </c>
      <c r="E116" s="22">
        <v>246.75</v>
      </c>
      <c r="F116" s="8">
        <v>249.8</v>
      </c>
      <c r="G116" s="8"/>
      <c r="H116" s="9">
        <f t="shared" si="208"/>
        <v>27450.000000000102</v>
      </c>
      <c r="I116" s="10"/>
      <c r="J116" s="11">
        <f t="shared" si="211"/>
        <v>3.0500000000000114</v>
      </c>
      <c r="K116" s="12">
        <f t="shared" si="210"/>
        <v>27450.000000000102</v>
      </c>
    </row>
    <row r="117" spans="1:11" s="20" customFormat="1" ht="18" customHeight="1">
      <c r="A117" s="14">
        <v>43292</v>
      </c>
      <c r="B117" s="15" t="s">
        <v>32</v>
      </c>
      <c r="C117" s="16">
        <v>18000</v>
      </c>
      <c r="D117" s="15" t="s">
        <v>14</v>
      </c>
      <c r="E117" s="17">
        <v>117.85</v>
      </c>
      <c r="F117" s="17">
        <v>119.3</v>
      </c>
      <c r="G117" s="17">
        <v>121.15</v>
      </c>
      <c r="H117" s="9">
        <f t="shared" si="208"/>
        <v>26100.000000000051</v>
      </c>
      <c r="I117" s="19">
        <f>(IF(D117="SHORT",IF(H117="",0,F117-G117),IF(H117="",0,G117-F117)))*C117</f>
        <v>33300.000000000153</v>
      </c>
      <c r="J117" s="11">
        <f t="shared" si="211"/>
        <v>3.3000000000000114</v>
      </c>
      <c r="K117" s="12">
        <f t="shared" si="210"/>
        <v>59400.000000000204</v>
      </c>
    </row>
    <row r="118" spans="1:11" s="13" customFormat="1" ht="18" customHeight="1">
      <c r="A118" s="5">
        <v>43290</v>
      </c>
      <c r="B118" s="6" t="s">
        <v>23</v>
      </c>
      <c r="C118" s="7">
        <v>4800</v>
      </c>
      <c r="D118" s="21" t="s">
        <v>14</v>
      </c>
      <c r="E118" s="8">
        <v>1003</v>
      </c>
      <c r="F118" s="8">
        <v>1015.5</v>
      </c>
      <c r="G118" s="8"/>
      <c r="H118" s="9">
        <f t="shared" si="208"/>
        <v>60000</v>
      </c>
      <c r="I118" s="10"/>
      <c r="J118" s="11">
        <f t="shared" si="211"/>
        <v>12.5</v>
      </c>
      <c r="K118" s="12">
        <f t="shared" si="210"/>
        <v>60000</v>
      </c>
    </row>
    <row r="119" spans="1:11" s="13" customFormat="1" ht="18" customHeight="1">
      <c r="A119" s="5">
        <v>43286</v>
      </c>
      <c r="B119" s="6" t="s">
        <v>33</v>
      </c>
      <c r="C119" s="7">
        <v>11200</v>
      </c>
      <c r="D119" s="21" t="s">
        <v>14</v>
      </c>
      <c r="E119" s="8">
        <v>156</v>
      </c>
      <c r="F119" s="8">
        <v>154.4</v>
      </c>
      <c r="G119" s="8"/>
      <c r="H119" s="9">
        <f t="shared" si="208"/>
        <v>-17919.999999999935</v>
      </c>
      <c r="I119" s="10"/>
      <c r="J119" s="11">
        <f t="shared" si="211"/>
        <v>-1.5999999999999941</v>
      </c>
      <c r="K119" s="12">
        <f t="shared" si="210"/>
        <v>-17919.999999999935</v>
      </c>
    </row>
    <row r="120" spans="1:11" s="20" customFormat="1" ht="18" customHeight="1">
      <c r="A120" s="14">
        <v>43285</v>
      </c>
      <c r="B120" s="15" t="s">
        <v>34</v>
      </c>
      <c r="C120" s="16">
        <v>48000</v>
      </c>
      <c r="D120" s="15" t="s">
        <v>14</v>
      </c>
      <c r="E120" s="17">
        <v>57</v>
      </c>
      <c r="F120" s="17">
        <v>57.75</v>
      </c>
      <c r="G120" s="17">
        <v>58.6</v>
      </c>
      <c r="H120" s="9">
        <f t="shared" si="208"/>
        <v>36000</v>
      </c>
      <c r="I120" s="19">
        <f>(IF(D120="SHORT",IF(H120="",0,F120-G120),IF(H120="",0,G120-F120)))*C120</f>
        <v>40800.000000000065</v>
      </c>
      <c r="J120" s="11">
        <f t="shared" si="211"/>
        <v>1.6000000000000012</v>
      </c>
      <c r="K120" s="12">
        <f t="shared" si="210"/>
        <v>76800.000000000058</v>
      </c>
    </row>
    <row r="121" spans="1:11" s="13" customFormat="1" ht="18" customHeight="1">
      <c r="A121" s="5">
        <v>43285</v>
      </c>
      <c r="B121" s="21" t="s">
        <v>35</v>
      </c>
      <c r="C121" s="7">
        <v>2000</v>
      </c>
      <c r="D121" s="21" t="s">
        <v>14</v>
      </c>
      <c r="E121" s="8">
        <v>1451.75</v>
      </c>
      <c r="F121" s="8">
        <v>1437.2</v>
      </c>
      <c r="G121" s="8"/>
      <c r="H121" s="9">
        <f t="shared" si="208"/>
        <v>-29099.999999999909</v>
      </c>
      <c r="I121" s="10"/>
      <c r="J121" s="11">
        <f t="shared" si="211"/>
        <v>-14.549999999999955</v>
      </c>
      <c r="K121" s="12">
        <f t="shared" si="210"/>
        <v>-29099.999999999909</v>
      </c>
    </row>
    <row r="122" spans="1:11" s="13" customFormat="1" ht="18" customHeight="1">
      <c r="A122" s="5">
        <v>43284</v>
      </c>
      <c r="B122" s="21" t="s">
        <v>26</v>
      </c>
      <c r="C122" s="7">
        <v>3600</v>
      </c>
      <c r="D122" s="21" t="s">
        <v>14</v>
      </c>
      <c r="E122" s="8">
        <v>431.5</v>
      </c>
      <c r="F122" s="8">
        <v>427.05</v>
      </c>
      <c r="G122" s="8"/>
      <c r="H122" s="9">
        <f t="shared" si="208"/>
        <v>-16019.99999999996</v>
      </c>
      <c r="I122" s="10"/>
      <c r="J122" s="11">
        <f t="shared" si="211"/>
        <v>-4.4499999999999886</v>
      </c>
      <c r="K122" s="12">
        <f t="shared" si="210"/>
        <v>-16019.99999999996</v>
      </c>
    </row>
    <row r="123" spans="1:11" s="13" customFormat="1" ht="18" customHeight="1">
      <c r="A123" s="5">
        <v>43284</v>
      </c>
      <c r="B123" s="21" t="s">
        <v>36</v>
      </c>
      <c r="C123" s="7">
        <v>3200</v>
      </c>
      <c r="D123" s="21" t="s">
        <v>12</v>
      </c>
      <c r="E123" s="8">
        <v>889.65</v>
      </c>
      <c r="F123" s="8">
        <v>898.55</v>
      </c>
      <c r="G123" s="8"/>
      <c r="H123" s="9">
        <f t="shared" si="208"/>
        <v>-28479.999999999927</v>
      </c>
      <c r="I123" s="10"/>
      <c r="J123" s="11">
        <f t="shared" si="211"/>
        <v>-8.8999999999999773</v>
      </c>
      <c r="K123" s="12">
        <f t="shared" si="210"/>
        <v>-28479.999999999927</v>
      </c>
    </row>
    <row r="124" spans="1:11" s="20" customFormat="1" ht="18" customHeight="1">
      <c r="A124" s="14">
        <v>43283</v>
      </c>
      <c r="B124" s="15" t="s">
        <v>37</v>
      </c>
      <c r="C124" s="16">
        <v>16000</v>
      </c>
      <c r="D124" s="15" t="s">
        <v>14</v>
      </c>
      <c r="E124" s="17">
        <v>257.39999999999998</v>
      </c>
      <c r="F124" s="17">
        <v>260.60000000000002</v>
      </c>
      <c r="G124" s="17">
        <v>264.55</v>
      </c>
      <c r="H124" s="9">
        <f t="shared" si="208"/>
        <v>51200.000000000728</v>
      </c>
      <c r="I124" s="19">
        <f>(IF(D124="SHORT",IF(H124="",0,F124-G124),IF(H124="",0,G124-F124)))*C124</f>
        <v>63199.999999999818</v>
      </c>
      <c r="J124" s="11">
        <f t="shared" si="211"/>
        <v>7.150000000000035</v>
      </c>
      <c r="K124" s="12">
        <f t="shared" si="210"/>
        <v>114400.00000000055</v>
      </c>
    </row>
    <row r="125" spans="1:11" s="13" customFormat="1" ht="18" customHeight="1">
      <c r="A125" s="5">
        <v>43283</v>
      </c>
      <c r="B125" s="6" t="s">
        <v>38</v>
      </c>
      <c r="C125" s="7">
        <v>22000</v>
      </c>
      <c r="D125" s="6" t="s">
        <v>12</v>
      </c>
      <c r="E125" s="8">
        <v>75.45</v>
      </c>
      <c r="F125" s="8">
        <v>76.2</v>
      </c>
      <c r="G125" s="8"/>
      <c r="H125" s="9">
        <f t="shared" si="208"/>
        <v>-16500</v>
      </c>
      <c r="I125" s="10"/>
      <c r="J125" s="11">
        <f t="shared" si="211"/>
        <v>-0.75</v>
      </c>
      <c r="K125" s="12">
        <f t="shared" si="210"/>
        <v>-16500</v>
      </c>
    </row>
    <row r="126" spans="1:11" ht="21">
      <c r="A126" s="24"/>
      <c r="B126" s="25"/>
      <c r="C126" s="25"/>
      <c r="D126" s="25"/>
      <c r="E126" s="25"/>
      <c r="F126" s="114" t="s">
        <v>93</v>
      </c>
      <c r="G126" s="115"/>
      <c r="H126" s="115"/>
      <c r="I126" s="116"/>
      <c r="J126" s="117">
        <f>SUM(K105:K125)</f>
        <v>461170.0000000007</v>
      </c>
      <c r="K126" s="118"/>
    </row>
    <row r="127" spans="1:11" s="20" customFormat="1" ht="18" customHeight="1">
      <c r="A127" s="14">
        <v>43280</v>
      </c>
      <c r="B127" s="15" t="s">
        <v>39</v>
      </c>
      <c r="C127" s="16">
        <v>4800</v>
      </c>
      <c r="D127" s="15" t="s">
        <v>14</v>
      </c>
      <c r="E127" s="17">
        <v>338.4</v>
      </c>
      <c r="F127" s="17">
        <v>342.6</v>
      </c>
      <c r="G127" s="17">
        <v>347.8</v>
      </c>
      <c r="H127" s="9">
        <f t="shared" si="208"/>
        <v>20160.000000000218</v>
      </c>
      <c r="I127" s="19">
        <f>(IF(D127="SHORT",IF(H127="",0,F127-G127),IF(H127="",0,G127-F127)))*C127</f>
        <v>24959.999999999945</v>
      </c>
      <c r="J127" s="11">
        <f t="shared" ref="J127:J145" si="212">(H127+I127)/C127</f>
        <v>9.4000000000000341</v>
      </c>
      <c r="K127" s="12">
        <f t="shared" si="210"/>
        <v>45120.00000000016</v>
      </c>
    </row>
    <row r="128" spans="1:11" s="13" customFormat="1" ht="18" customHeight="1">
      <c r="A128" s="5">
        <v>43279</v>
      </c>
      <c r="B128" s="6" t="s">
        <v>40</v>
      </c>
      <c r="C128" s="7">
        <v>1600</v>
      </c>
      <c r="D128" s="6" t="s">
        <v>12</v>
      </c>
      <c r="E128" s="8">
        <v>1313</v>
      </c>
      <c r="F128" s="8">
        <v>1296.5999999999999</v>
      </c>
      <c r="G128" s="8"/>
      <c r="H128" s="9">
        <f t="shared" si="208"/>
        <v>26240.000000000146</v>
      </c>
      <c r="I128" s="10"/>
      <c r="J128" s="11">
        <f t="shared" si="212"/>
        <v>16.400000000000091</v>
      </c>
      <c r="K128" s="12">
        <f t="shared" si="210"/>
        <v>26240.000000000146</v>
      </c>
    </row>
    <row r="129" spans="1:11" s="20" customFormat="1" ht="18" customHeight="1">
      <c r="A129" s="14">
        <v>43278</v>
      </c>
      <c r="B129" s="15" t="s">
        <v>41</v>
      </c>
      <c r="C129" s="16">
        <v>16000</v>
      </c>
      <c r="D129" s="15" t="s">
        <v>12</v>
      </c>
      <c r="E129" s="17">
        <v>159.75</v>
      </c>
      <c r="F129" s="17">
        <v>157.75</v>
      </c>
      <c r="G129" s="17">
        <v>155.35</v>
      </c>
      <c r="H129" s="9">
        <f t="shared" si="208"/>
        <v>32000</v>
      </c>
      <c r="I129" s="19">
        <f>(IF(D129="SHORT",IF(H129="",0,F129-G129),IF(H129="",0,G129-F129)))*C129</f>
        <v>38400.000000000087</v>
      </c>
      <c r="J129" s="11">
        <f t="shared" si="212"/>
        <v>4.4000000000000057</v>
      </c>
      <c r="K129" s="12">
        <f t="shared" si="210"/>
        <v>70400.000000000087</v>
      </c>
    </row>
    <row r="130" spans="1:11" s="20" customFormat="1" ht="18" customHeight="1">
      <c r="A130" s="14">
        <v>43277</v>
      </c>
      <c r="B130" s="15" t="s">
        <v>23</v>
      </c>
      <c r="C130" s="16">
        <v>4800</v>
      </c>
      <c r="D130" s="15" t="s">
        <v>14</v>
      </c>
      <c r="E130" s="17">
        <v>933</v>
      </c>
      <c r="F130" s="17">
        <v>944.6</v>
      </c>
      <c r="G130" s="17">
        <v>958.85</v>
      </c>
      <c r="H130" s="9">
        <f t="shared" si="208"/>
        <v>55680.000000000109</v>
      </c>
      <c r="I130" s="19">
        <f>(IF(D130="SHORT",IF(H130="",0,F130-G130),IF(H130="",0,G130-F130)))*C130</f>
        <v>68400</v>
      </c>
      <c r="J130" s="11">
        <f t="shared" si="212"/>
        <v>25.850000000000023</v>
      </c>
      <c r="K130" s="12">
        <f t="shared" si="210"/>
        <v>124080.00000000012</v>
      </c>
    </row>
    <row r="131" spans="1:11" s="13" customFormat="1" ht="18" customHeight="1">
      <c r="A131" s="5">
        <v>43276</v>
      </c>
      <c r="B131" s="6" t="s">
        <v>42</v>
      </c>
      <c r="C131" s="7">
        <v>12000</v>
      </c>
      <c r="D131" s="6" t="s">
        <v>12</v>
      </c>
      <c r="E131" s="8">
        <v>336.15</v>
      </c>
      <c r="F131" s="8">
        <v>331.95</v>
      </c>
      <c r="G131" s="8"/>
      <c r="H131" s="9">
        <f t="shared" si="208"/>
        <v>50399.999999999862</v>
      </c>
      <c r="I131" s="10"/>
      <c r="J131" s="11">
        <f t="shared" si="212"/>
        <v>4.1999999999999886</v>
      </c>
      <c r="K131" s="12">
        <f t="shared" si="210"/>
        <v>50399.999999999862</v>
      </c>
    </row>
    <row r="132" spans="1:11" s="13" customFormat="1" ht="18" customHeight="1">
      <c r="A132" s="5">
        <v>43273</v>
      </c>
      <c r="B132" s="6" t="s">
        <v>43</v>
      </c>
      <c r="C132" s="7">
        <v>5200</v>
      </c>
      <c r="D132" s="6" t="s">
        <v>12</v>
      </c>
      <c r="E132" s="8">
        <v>389.3</v>
      </c>
      <c r="F132" s="8">
        <v>384.65</v>
      </c>
      <c r="G132" s="8"/>
      <c r="H132" s="9">
        <f t="shared" si="208"/>
        <v>24180.000000000178</v>
      </c>
      <c r="I132" s="10"/>
      <c r="J132" s="11">
        <f t="shared" si="212"/>
        <v>4.6500000000000341</v>
      </c>
      <c r="K132" s="12">
        <f t="shared" si="210"/>
        <v>24180.000000000178</v>
      </c>
    </row>
    <row r="133" spans="1:11" s="13" customFormat="1" ht="18" customHeight="1">
      <c r="A133" s="5">
        <v>43273</v>
      </c>
      <c r="B133" s="6" t="s">
        <v>44</v>
      </c>
      <c r="C133" s="7">
        <v>3000</v>
      </c>
      <c r="D133" s="6" t="s">
        <v>14</v>
      </c>
      <c r="E133" s="8">
        <v>608</v>
      </c>
      <c r="F133" s="8">
        <v>615.29999999999995</v>
      </c>
      <c r="G133" s="8"/>
      <c r="H133" s="9">
        <f t="shared" si="208"/>
        <v>21899.999999999862</v>
      </c>
      <c r="I133" s="10"/>
      <c r="J133" s="11">
        <f t="shared" si="212"/>
        <v>7.2999999999999536</v>
      </c>
      <c r="K133" s="12">
        <f t="shared" si="210"/>
        <v>21899.999999999862</v>
      </c>
    </row>
    <row r="134" spans="1:11" s="13" customFormat="1" ht="18" customHeight="1">
      <c r="A134" s="5">
        <v>43272</v>
      </c>
      <c r="B134" s="6" t="s">
        <v>26</v>
      </c>
      <c r="C134" s="7">
        <v>4000</v>
      </c>
      <c r="D134" s="6" t="s">
        <v>12</v>
      </c>
      <c r="E134" s="8">
        <v>460.7</v>
      </c>
      <c r="F134" s="8">
        <v>454.95</v>
      </c>
      <c r="G134" s="8"/>
      <c r="H134" s="9">
        <f t="shared" si="208"/>
        <v>23000</v>
      </c>
      <c r="I134" s="10"/>
      <c r="J134" s="11">
        <f t="shared" si="212"/>
        <v>5.75</v>
      </c>
      <c r="K134" s="12">
        <f t="shared" si="210"/>
        <v>23000</v>
      </c>
    </row>
    <row r="135" spans="1:11" s="13" customFormat="1" ht="18" customHeight="1">
      <c r="A135" s="5">
        <v>43271</v>
      </c>
      <c r="B135" s="6" t="s">
        <v>45</v>
      </c>
      <c r="C135" s="7">
        <v>10000</v>
      </c>
      <c r="D135" s="6" t="s">
        <v>14</v>
      </c>
      <c r="E135" s="8">
        <v>383.15</v>
      </c>
      <c r="F135" s="8">
        <v>381.15</v>
      </c>
      <c r="G135" s="8"/>
      <c r="H135" s="9">
        <f t="shared" si="208"/>
        <v>-20000</v>
      </c>
      <c r="I135" s="10"/>
      <c r="J135" s="11">
        <f t="shared" si="212"/>
        <v>-2</v>
      </c>
      <c r="K135" s="12">
        <f t="shared" si="210"/>
        <v>-20000</v>
      </c>
    </row>
    <row r="136" spans="1:11" s="13" customFormat="1" ht="18" customHeight="1">
      <c r="A136" s="5">
        <v>43270</v>
      </c>
      <c r="B136" s="6" t="s">
        <v>46</v>
      </c>
      <c r="C136" s="7">
        <v>2400</v>
      </c>
      <c r="D136" s="6" t="s">
        <v>12</v>
      </c>
      <c r="E136" s="8">
        <v>413.5</v>
      </c>
      <c r="F136" s="8">
        <v>412.45</v>
      </c>
      <c r="G136" s="8"/>
      <c r="H136" s="9">
        <f t="shared" si="208"/>
        <v>2520.0000000000273</v>
      </c>
      <c r="I136" s="10"/>
      <c r="J136" s="11">
        <f t="shared" si="212"/>
        <v>1.0500000000000114</v>
      </c>
      <c r="K136" s="12">
        <f t="shared" si="210"/>
        <v>2520.0000000000273</v>
      </c>
    </row>
    <row r="137" spans="1:11" s="20" customFormat="1" ht="18" customHeight="1">
      <c r="A137" s="14">
        <v>43269</v>
      </c>
      <c r="B137" s="15" t="s">
        <v>47</v>
      </c>
      <c r="C137" s="16">
        <v>12800</v>
      </c>
      <c r="D137" s="15" t="s">
        <v>12</v>
      </c>
      <c r="E137" s="17">
        <v>150.85</v>
      </c>
      <c r="F137" s="17">
        <v>149</v>
      </c>
      <c r="G137" s="17">
        <v>146.69999999999999</v>
      </c>
      <c r="H137" s="9">
        <f t="shared" si="208"/>
        <v>23679.999999999927</v>
      </c>
      <c r="I137" s="19">
        <f>(IF(D137="SHORT",IF(H137="",0,F137-G137),IF(H137="",0,G137-F137)))*C137</f>
        <v>29440.000000000146</v>
      </c>
      <c r="J137" s="11">
        <f t="shared" si="212"/>
        <v>4.1500000000000057</v>
      </c>
      <c r="K137" s="12">
        <f t="shared" si="210"/>
        <v>53120.000000000073</v>
      </c>
    </row>
    <row r="138" spans="1:11" s="13" customFormat="1" ht="18" customHeight="1">
      <c r="A138" s="5">
        <v>43266</v>
      </c>
      <c r="B138" s="6" t="s">
        <v>48</v>
      </c>
      <c r="C138" s="7">
        <v>8000</v>
      </c>
      <c r="D138" s="6" t="s">
        <v>12</v>
      </c>
      <c r="E138" s="8">
        <v>353.65</v>
      </c>
      <c r="F138" s="8">
        <v>349.25</v>
      </c>
      <c r="G138" s="8"/>
      <c r="H138" s="9">
        <f t="shared" si="208"/>
        <v>35199.999999999818</v>
      </c>
      <c r="I138" s="10"/>
      <c r="J138" s="11">
        <f t="shared" si="212"/>
        <v>4.3999999999999773</v>
      </c>
      <c r="K138" s="12">
        <f t="shared" si="210"/>
        <v>35199.999999999818</v>
      </c>
    </row>
    <row r="139" spans="1:11" s="13" customFormat="1" ht="18" customHeight="1">
      <c r="A139" s="5">
        <v>43259</v>
      </c>
      <c r="B139" s="6" t="s">
        <v>25</v>
      </c>
      <c r="C139" s="7">
        <v>5200</v>
      </c>
      <c r="D139" s="21" t="s">
        <v>14</v>
      </c>
      <c r="E139" s="8">
        <v>336.65</v>
      </c>
      <c r="F139" s="8">
        <v>340.85</v>
      </c>
      <c r="G139" s="8"/>
      <c r="H139" s="9">
        <f t="shared" si="208"/>
        <v>21840.000000000236</v>
      </c>
      <c r="I139" s="10"/>
      <c r="J139" s="11">
        <f t="shared" si="212"/>
        <v>4.2000000000000455</v>
      </c>
      <c r="K139" s="12">
        <f t="shared" si="210"/>
        <v>21840.000000000236</v>
      </c>
    </row>
    <row r="140" spans="1:11" s="13" customFormat="1" ht="18" customHeight="1">
      <c r="A140" s="5">
        <v>43258</v>
      </c>
      <c r="B140" s="21" t="s">
        <v>49</v>
      </c>
      <c r="C140" s="7">
        <v>32000</v>
      </c>
      <c r="D140" s="21" t="s">
        <v>14</v>
      </c>
      <c r="E140" s="8">
        <v>111.15</v>
      </c>
      <c r="F140" s="8">
        <v>109.95</v>
      </c>
      <c r="G140" s="8"/>
      <c r="H140" s="9">
        <f t="shared" si="208"/>
        <v>-38400.000000000087</v>
      </c>
      <c r="I140" s="10"/>
      <c r="J140" s="11">
        <f t="shared" si="212"/>
        <v>-1.2000000000000026</v>
      </c>
      <c r="K140" s="12">
        <f t="shared" si="210"/>
        <v>-38400.000000000087</v>
      </c>
    </row>
    <row r="141" spans="1:11" s="20" customFormat="1" ht="18" customHeight="1">
      <c r="A141" s="14">
        <v>43258</v>
      </c>
      <c r="B141" s="15" t="s">
        <v>13</v>
      </c>
      <c r="C141" s="16">
        <v>16000</v>
      </c>
      <c r="D141" s="15" t="s">
        <v>14</v>
      </c>
      <c r="E141" s="17">
        <v>121.75</v>
      </c>
      <c r="F141" s="17">
        <v>123.25</v>
      </c>
      <c r="G141" s="17">
        <v>125.15</v>
      </c>
      <c r="H141" s="9">
        <f t="shared" si="208"/>
        <v>24000</v>
      </c>
      <c r="I141" s="19">
        <f>(IF(D141="SHORT",IF(H141="",0,F141-G141),IF(H141="",0,G141-F141)))*C141</f>
        <v>30400.000000000091</v>
      </c>
      <c r="J141" s="11">
        <f t="shared" si="212"/>
        <v>3.4000000000000052</v>
      </c>
      <c r="K141" s="12">
        <f t="shared" si="210"/>
        <v>54400.000000000087</v>
      </c>
    </row>
    <row r="142" spans="1:11" s="20" customFormat="1" ht="18" customHeight="1">
      <c r="A142" s="14">
        <v>43257</v>
      </c>
      <c r="B142" s="15" t="s">
        <v>50</v>
      </c>
      <c r="C142" s="16">
        <v>2800</v>
      </c>
      <c r="D142" s="15" t="s">
        <v>14</v>
      </c>
      <c r="E142" s="17">
        <v>533</v>
      </c>
      <c r="F142" s="17">
        <v>539.6</v>
      </c>
      <c r="G142" s="17">
        <v>547.75</v>
      </c>
      <c r="H142" s="9">
        <f t="shared" si="208"/>
        <v>18480.000000000065</v>
      </c>
      <c r="I142" s="19">
        <f>(IF(D142="SHORT",IF(H142="",0,F142-G142),IF(H142="",0,G142-F142)))*C142</f>
        <v>22819.999999999935</v>
      </c>
      <c r="J142" s="11">
        <f t="shared" si="212"/>
        <v>14.75</v>
      </c>
      <c r="K142" s="12">
        <f t="shared" si="210"/>
        <v>41300</v>
      </c>
    </row>
    <row r="143" spans="1:11" s="20" customFormat="1" ht="18" customHeight="1">
      <c r="A143" s="14">
        <v>43256</v>
      </c>
      <c r="B143" s="15" t="s">
        <v>47</v>
      </c>
      <c r="C143" s="16">
        <v>12800</v>
      </c>
      <c r="D143" s="15" t="s">
        <v>12</v>
      </c>
      <c r="E143" s="17">
        <v>157.30000000000001</v>
      </c>
      <c r="F143" s="17">
        <v>155.30000000000001</v>
      </c>
      <c r="G143" s="17">
        <v>153</v>
      </c>
      <c r="H143" s="9">
        <f t="shared" si="208"/>
        <v>25600</v>
      </c>
      <c r="I143" s="19">
        <f>(IF(D143="SHORT",IF(H143="",0,F143-G143),IF(H143="",0,G143-F143)))*C143</f>
        <v>29440.000000000146</v>
      </c>
      <c r="J143" s="11">
        <f t="shared" si="212"/>
        <v>4.3000000000000114</v>
      </c>
      <c r="K143" s="12">
        <f t="shared" si="210"/>
        <v>55040.000000000146</v>
      </c>
    </row>
    <row r="144" spans="1:11" s="20" customFormat="1" ht="18" customHeight="1">
      <c r="A144" s="14">
        <v>43255</v>
      </c>
      <c r="B144" s="15" t="s">
        <v>30</v>
      </c>
      <c r="C144" s="16">
        <v>6000</v>
      </c>
      <c r="D144" s="15" t="s">
        <v>12</v>
      </c>
      <c r="E144" s="17">
        <v>138.65</v>
      </c>
      <c r="F144" s="17">
        <v>136.55000000000001</v>
      </c>
      <c r="G144" s="17">
        <v>134.15</v>
      </c>
      <c r="H144" s="9">
        <f t="shared" si="208"/>
        <v>12599.999999999965</v>
      </c>
      <c r="I144" s="19">
        <f>(IF(D144="SHORT",IF(H144="",0,F144-G144),IF(H144="",0,G144-F144)))*C144</f>
        <v>14400.000000000035</v>
      </c>
      <c r="J144" s="11">
        <f t="shared" si="212"/>
        <v>4.5</v>
      </c>
      <c r="K144" s="12">
        <f t="shared" si="210"/>
        <v>27000</v>
      </c>
    </row>
    <row r="145" spans="1:11" s="13" customFormat="1" ht="18" customHeight="1">
      <c r="A145" s="23">
        <v>43252</v>
      </c>
      <c r="B145" s="6" t="s">
        <v>51</v>
      </c>
      <c r="C145" s="7">
        <v>3000</v>
      </c>
      <c r="D145" s="6" t="s">
        <v>12</v>
      </c>
      <c r="E145" s="8">
        <v>906.5</v>
      </c>
      <c r="F145" s="8">
        <v>902.8</v>
      </c>
      <c r="G145" s="8"/>
      <c r="H145" s="9">
        <f t="shared" si="208"/>
        <v>11100.000000000136</v>
      </c>
      <c r="I145" s="10"/>
      <c r="J145" s="11">
        <f t="shared" si="212"/>
        <v>3.7000000000000455</v>
      </c>
      <c r="K145" s="12">
        <f t="shared" si="210"/>
        <v>11100.000000000136</v>
      </c>
    </row>
    <row r="146" spans="1:11" ht="21">
      <c r="A146" s="24"/>
      <c r="B146" s="25"/>
      <c r="C146" s="25"/>
      <c r="D146" s="25"/>
      <c r="E146" s="25"/>
      <c r="F146" s="114" t="s">
        <v>93</v>
      </c>
      <c r="G146" s="115"/>
      <c r="H146" s="115"/>
      <c r="I146" s="116"/>
      <c r="J146" s="117">
        <f>SUM(K127:K145)</f>
        <v>628440.00000000081</v>
      </c>
      <c r="K146" s="118"/>
    </row>
    <row r="147" spans="1:11" s="13" customFormat="1" ht="18" customHeight="1">
      <c r="A147" s="23">
        <v>43250</v>
      </c>
      <c r="B147" s="6" t="s">
        <v>52</v>
      </c>
      <c r="C147" s="7">
        <v>2000</v>
      </c>
      <c r="D147" s="6" t="s">
        <v>12</v>
      </c>
      <c r="E147" s="8">
        <v>991.7</v>
      </c>
      <c r="F147" s="8">
        <v>979.3</v>
      </c>
      <c r="G147" s="8"/>
      <c r="H147" s="9">
        <f t="shared" si="208"/>
        <v>24800.000000000182</v>
      </c>
      <c r="I147" s="10"/>
      <c r="J147" s="11">
        <f t="shared" ref="J147:J171" si="213">(H147+I147)/C147</f>
        <v>12.400000000000091</v>
      </c>
      <c r="K147" s="12">
        <f t="shared" si="210"/>
        <v>24800.000000000182</v>
      </c>
    </row>
    <row r="148" spans="1:11" s="13" customFormat="1" ht="18" customHeight="1">
      <c r="A148" s="23">
        <v>43249</v>
      </c>
      <c r="B148" s="6" t="s">
        <v>53</v>
      </c>
      <c r="C148" s="7">
        <v>2000</v>
      </c>
      <c r="D148" s="21" t="s">
        <v>14</v>
      </c>
      <c r="E148" s="8">
        <v>1547.4</v>
      </c>
      <c r="F148" s="8">
        <v>1531.15</v>
      </c>
      <c r="G148" s="8"/>
      <c r="H148" s="9">
        <f t="shared" si="208"/>
        <v>-32500</v>
      </c>
      <c r="I148" s="10"/>
      <c r="J148" s="11">
        <f t="shared" si="213"/>
        <v>-16.25</v>
      </c>
      <c r="K148" s="12">
        <f t="shared" si="210"/>
        <v>-32500</v>
      </c>
    </row>
    <row r="149" spans="1:11" s="20" customFormat="1" ht="18" customHeight="1">
      <c r="A149" s="14">
        <v>43248</v>
      </c>
      <c r="B149" s="15" t="s">
        <v>54</v>
      </c>
      <c r="C149" s="16">
        <v>3000</v>
      </c>
      <c r="D149" s="15" t="s">
        <v>14</v>
      </c>
      <c r="E149" s="17">
        <v>401.4</v>
      </c>
      <c r="F149" s="17">
        <v>406.4</v>
      </c>
      <c r="G149" s="17">
        <v>412.5</v>
      </c>
      <c r="H149" s="9">
        <f t="shared" si="208"/>
        <v>15000</v>
      </c>
      <c r="I149" s="19">
        <f>(IF(D149="SHORT",IF(H149="",0,F149-G149),IF(H149="",0,G149-F149)))*C149</f>
        <v>18300.000000000069</v>
      </c>
      <c r="J149" s="11">
        <f t="shared" si="213"/>
        <v>11.100000000000025</v>
      </c>
      <c r="K149" s="12">
        <f t="shared" si="210"/>
        <v>33300.000000000073</v>
      </c>
    </row>
    <row r="150" spans="1:11" s="13" customFormat="1" ht="18" customHeight="1">
      <c r="A150" s="5">
        <v>43245</v>
      </c>
      <c r="B150" s="6" t="s">
        <v>55</v>
      </c>
      <c r="C150" s="7">
        <v>10668</v>
      </c>
      <c r="D150" s="21" t="s">
        <v>14</v>
      </c>
      <c r="E150" s="8">
        <v>320</v>
      </c>
      <c r="F150" s="8">
        <v>323.95</v>
      </c>
      <c r="G150" s="8"/>
      <c r="H150" s="9">
        <f t="shared" si="208"/>
        <v>42138.599999999882</v>
      </c>
      <c r="I150" s="10"/>
      <c r="J150" s="11">
        <f t="shared" si="213"/>
        <v>3.9499999999999891</v>
      </c>
      <c r="K150" s="12">
        <f t="shared" si="210"/>
        <v>42138.599999999882</v>
      </c>
    </row>
    <row r="151" spans="1:11" s="20" customFormat="1" ht="18" customHeight="1">
      <c r="A151" s="14">
        <v>43244</v>
      </c>
      <c r="B151" s="15" t="s">
        <v>19</v>
      </c>
      <c r="C151" s="16">
        <v>4500</v>
      </c>
      <c r="D151" s="15" t="s">
        <v>12</v>
      </c>
      <c r="E151" s="17">
        <v>296</v>
      </c>
      <c r="F151" s="17">
        <v>292.3</v>
      </c>
      <c r="G151" s="17">
        <v>287.89999999999998</v>
      </c>
      <c r="H151" s="9">
        <f t="shared" si="208"/>
        <v>16649.999999999949</v>
      </c>
      <c r="I151" s="19">
        <f>(IF(D151="SHORT",IF(H151="",0,F151-G151),IF(H151="",0,G151-F151)))*C151</f>
        <v>19800.000000000153</v>
      </c>
      <c r="J151" s="11">
        <f t="shared" si="213"/>
        <v>8.1000000000000227</v>
      </c>
      <c r="K151" s="12">
        <f t="shared" si="210"/>
        <v>36450.000000000102</v>
      </c>
    </row>
    <row r="152" spans="1:11" s="13" customFormat="1" ht="18" customHeight="1">
      <c r="A152" s="5">
        <v>43243</v>
      </c>
      <c r="B152" s="6" t="s">
        <v>11</v>
      </c>
      <c r="C152" s="7">
        <v>16000</v>
      </c>
      <c r="D152" s="21" t="s">
        <v>14</v>
      </c>
      <c r="E152" s="8">
        <v>211.75</v>
      </c>
      <c r="F152" s="8">
        <v>212.25</v>
      </c>
      <c r="G152" s="8"/>
      <c r="H152" s="9">
        <f t="shared" si="208"/>
        <v>8000</v>
      </c>
      <c r="I152" s="10"/>
      <c r="J152" s="11">
        <f t="shared" si="213"/>
        <v>0.5</v>
      </c>
      <c r="K152" s="12">
        <f t="shared" si="210"/>
        <v>8000</v>
      </c>
    </row>
    <row r="153" spans="1:11" s="13" customFormat="1" ht="18" customHeight="1">
      <c r="A153" s="5">
        <v>43242</v>
      </c>
      <c r="B153" s="6" t="s">
        <v>56</v>
      </c>
      <c r="C153" s="7">
        <v>1000</v>
      </c>
      <c r="D153" s="21" t="s">
        <v>14</v>
      </c>
      <c r="E153" s="8">
        <v>1029.7</v>
      </c>
      <c r="F153" s="8">
        <v>1053.8</v>
      </c>
      <c r="G153" s="8"/>
      <c r="H153" s="9">
        <f t="shared" si="208"/>
        <v>24099.999999999909</v>
      </c>
      <c r="I153" s="10"/>
      <c r="J153" s="11">
        <f t="shared" si="213"/>
        <v>24.099999999999909</v>
      </c>
      <c r="K153" s="12">
        <f t="shared" si="210"/>
        <v>24099.999999999909</v>
      </c>
    </row>
    <row r="154" spans="1:11" s="13" customFormat="1" ht="18" customHeight="1">
      <c r="A154" s="5">
        <v>43241</v>
      </c>
      <c r="B154" s="6" t="s">
        <v>23</v>
      </c>
      <c r="C154" s="7">
        <v>2400</v>
      </c>
      <c r="D154" s="6" t="s">
        <v>12</v>
      </c>
      <c r="E154" s="8">
        <v>1028</v>
      </c>
      <c r="F154" s="8">
        <v>1015.15</v>
      </c>
      <c r="G154" s="8"/>
      <c r="H154" s="9">
        <f t="shared" si="208"/>
        <v>30840.000000000055</v>
      </c>
      <c r="I154" s="10"/>
      <c r="J154" s="11">
        <f t="shared" si="213"/>
        <v>12.850000000000023</v>
      </c>
      <c r="K154" s="12">
        <f t="shared" si="210"/>
        <v>30840.000000000055</v>
      </c>
    </row>
    <row r="155" spans="1:11" s="13" customFormat="1" ht="18" customHeight="1">
      <c r="A155" s="5">
        <v>43237</v>
      </c>
      <c r="B155" s="6" t="s">
        <v>57</v>
      </c>
      <c r="C155" s="7">
        <v>10668</v>
      </c>
      <c r="D155" s="6" t="s">
        <v>14</v>
      </c>
      <c r="E155" s="8">
        <v>336.5</v>
      </c>
      <c r="F155" s="8">
        <v>340.7</v>
      </c>
      <c r="G155" s="8"/>
      <c r="H155" s="9">
        <f t="shared" si="208"/>
        <v>44805.599999999882</v>
      </c>
      <c r="I155" s="10"/>
      <c r="J155" s="11">
        <f t="shared" si="213"/>
        <v>4.1999999999999886</v>
      </c>
      <c r="K155" s="12">
        <f t="shared" si="210"/>
        <v>44805.599999999882</v>
      </c>
    </row>
    <row r="156" spans="1:11" s="13" customFormat="1" ht="18" customHeight="1">
      <c r="A156" s="5">
        <v>43236</v>
      </c>
      <c r="B156" s="6" t="s">
        <v>24</v>
      </c>
      <c r="C156" s="7">
        <v>7200</v>
      </c>
      <c r="D156" s="6" t="s">
        <v>12</v>
      </c>
      <c r="E156" s="8">
        <v>399.3</v>
      </c>
      <c r="F156" s="8">
        <v>400.95</v>
      </c>
      <c r="G156" s="8"/>
      <c r="H156" s="9">
        <f t="shared" si="208"/>
        <v>-11879.999999999836</v>
      </c>
      <c r="I156" s="10"/>
      <c r="J156" s="11">
        <f t="shared" si="213"/>
        <v>-1.6499999999999773</v>
      </c>
      <c r="K156" s="12">
        <f t="shared" si="210"/>
        <v>-11879.999999999836</v>
      </c>
    </row>
    <row r="157" spans="1:11" s="20" customFormat="1" ht="18" customHeight="1">
      <c r="A157" s="14">
        <v>43235</v>
      </c>
      <c r="B157" s="15" t="s">
        <v>20</v>
      </c>
      <c r="C157" s="16">
        <v>6300</v>
      </c>
      <c r="D157" s="15" t="s">
        <v>14</v>
      </c>
      <c r="E157" s="17">
        <v>319.39999999999998</v>
      </c>
      <c r="F157" s="17">
        <v>323.2</v>
      </c>
      <c r="G157" s="17">
        <v>328.1</v>
      </c>
      <c r="H157" s="9">
        <f t="shared" si="208"/>
        <v>23940.000000000073</v>
      </c>
      <c r="I157" s="19">
        <f>(IF(D157="SHORT",IF(H157="",0,F157-G157),IF(H157="",0,G157-F157)))*C157</f>
        <v>30870.000000000215</v>
      </c>
      <c r="J157" s="11">
        <f t="shared" si="213"/>
        <v>8.7000000000000455</v>
      </c>
      <c r="K157" s="12">
        <f t="shared" si="210"/>
        <v>54810.000000000291</v>
      </c>
    </row>
    <row r="158" spans="1:11" s="13" customFormat="1" ht="18" customHeight="1">
      <c r="A158" s="5">
        <v>43234</v>
      </c>
      <c r="B158" s="6" t="s">
        <v>58</v>
      </c>
      <c r="C158" s="7">
        <v>2800</v>
      </c>
      <c r="D158" s="6" t="s">
        <v>12</v>
      </c>
      <c r="E158" s="8">
        <v>868.65</v>
      </c>
      <c r="F158" s="8">
        <v>865.5</v>
      </c>
      <c r="G158" s="8"/>
      <c r="H158" s="9">
        <f t="shared" si="208"/>
        <v>8819.9999999999363</v>
      </c>
      <c r="I158" s="10"/>
      <c r="J158" s="11">
        <f t="shared" si="213"/>
        <v>3.1499999999999773</v>
      </c>
      <c r="K158" s="12">
        <f t="shared" si="210"/>
        <v>8819.9999999999363</v>
      </c>
    </row>
    <row r="159" spans="1:11" s="13" customFormat="1" ht="18" customHeight="1">
      <c r="A159" s="5">
        <v>43231</v>
      </c>
      <c r="B159" s="6" t="s">
        <v>59</v>
      </c>
      <c r="C159" s="7">
        <v>2000</v>
      </c>
      <c r="D159" s="6" t="s">
        <v>14</v>
      </c>
      <c r="E159" s="8">
        <v>1154.75</v>
      </c>
      <c r="F159" s="8">
        <v>1168.5999999999999</v>
      </c>
      <c r="G159" s="8"/>
      <c r="H159" s="9">
        <f t="shared" si="208"/>
        <v>27699.999999999818</v>
      </c>
      <c r="I159" s="10"/>
      <c r="J159" s="11">
        <f t="shared" si="213"/>
        <v>13.849999999999909</v>
      </c>
      <c r="K159" s="12">
        <f t="shared" si="210"/>
        <v>27699.999999999818</v>
      </c>
    </row>
    <row r="160" spans="1:11" s="13" customFormat="1" ht="18" customHeight="1">
      <c r="A160" s="5">
        <v>43230</v>
      </c>
      <c r="B160" s="6" t="s">
        <v>43</v>
      </c>
      <c r="C160" s="7">
        <v>5200</v>
      </c>
      <c r="D160" s="6" t="s">
        <v>12</v>
      </c>
      <c r="E160" s="8">
        <v>453.75</v>
      </c>
      <c r="F160" s="8">
        <v>451.5</v>
      </c>
      <c r="G160" s="8"/>
      <c r="H160" s="9">
        <f t="shared" si="208"/>
        <v>11700</v>
      </c>
      <c r="I160" s="10"/>
      <c r="J160" s="11">
        <f t="shared" si="213"/>
        <v>2.25</v>
      </c>
      <c r="K160" s="12">
        <f t="shared" si="210"/>
        <v>11700</v>
      </c>
    </row>
    <row r="161" spans="1:11" s="13" customFormat="1" ht="18" customHeight="1">
      <c r="A161" s="5">
        <v>43230</v>
      </c>
      <c r="B161" s="6" t="s">
        <v>60</v>
      </c>
      <c r="C161" s="7">
        <v>14000</v>
      </c>
      <c r="D161" s="6" t="s">
        <v>14</v>
      </c>
      <c r="E161" s="8">
        <v>164</v>
      </c>
      <c r="F161" s="8">
        <v>162.94999999999999</v>
      </c>
      <c r="G161" s="8"/>
      <c r="H161" s="9">
        <f t="shared" ref="H161:H224" si="214">(IF(D161="SHORT",E161-F161,IF(D161="LONG",F161-E161)))*C161</f>
        <v>-14700.00000000016</v>
      </c>
      <c r="I161" s="10"/>
      <c r="J161" s="11">
        <f t="shared" si="213"/>
        <v>-1.0500000000000114</v>
      </c>
      <c r="K161" s="12">
        <f t="shared" ref="K161:K224" si="215">SUM(H161:I161)</f>
        <v>-14700.00000000016</v>
      </c>
    </row>
    <row r="162" spans="1:11" s="13" customFormat="1" ht="18" customHeight="1">
      <c r="A162" s="5">
        <v>43229</v>
      </c>
      <c r="B162" s="6" t="s">
        <v>61</v>
      </c>
      <c r="C162" s="7">
        <v>18000</v>
      </c>
      <c r="D162" s="6" t="s">
        <v>14</v>
      </c>
      <c r="E162" s="8">
        <v>85.55</v>
      </c>
      <c r="F162" s="8">
        <v>84.65</v>
      </c>
      <c r="G162" s="8"/>
      <c r="H162" s="9">
        <f t="shared" si="214"/>
        <v>-16199.999999999847</v>
      </c>
      <c r="I162" s="10"/>
      <c r="J162" s="11">
        <f t="shared" si="213"/>
        <v>-0.89999999999999147</v>
      </c>
      <c r="K162" s="12">
        <f t="shared" si="215"/>
        <v>-16199.999999999847</v>
      </c>
    </row>
    <row r="163" spans="1:11" s="13" customFormat="1" ht="18" customHeight="1">
      <c r="A163" s="5">
        <v>43229</v>
      </c>
      <c r="B163" s="6" t="s">
        <v>62</v>
      </c>
      <c r="C163" s="7">
        <v>2400</v>
      </c>
      <c r="D163" s="6" t="s">
        <v>14</v>
      </c>
      <c r="E163" s="8">
        <v>1499.8</v>
      </c>
      <c r="F163" s="8">
        <v>1513.95</v>
      </c>
      <c r="G163" s="8"/>
      <c r="H163" s="9">
        <f t="shared" si="214"/>
        <v>33960.000000000218</v>
      </c>
      <c r="I163" s="10"/>
      <c r="J163" s="11">
        <f t="shared" si="213"/>
        <v>14.150000000000091</v>
      </c>
      <c r="K163" s="12">
        <f t="shared" si="215"/>
        <v>33960.000000000218</v>
      </c>
    </row>
    <row r="164" spans="1:11" s="13" customFormat="1" ht="18" customHeight="1">
      <c r="A164" s="5">
        <v>43228</v>
      </c>
      <c r="B164" s="6" t="s">
        <v>30</v>
      </c>
      <c r="C164" s="7">
        <v>6000</v>
      </c>
      <c r="D164" s="6" t="s">
        <v>14</v>
      </c>
      <c r="E164" s="8">
        <v>209.6</v>
      </c>
      <c r="F164" s="8">
        <v>219.8</v>
      </c>
      <c r="G164" s="8"/>
      <c r="H164" s="9">
        <f t="shared" si="214"/>
        <v>61200.000000000102</v>
      </c>
      <c r="I164" s="10"/>
      <c r="J164" s="11">
        <f t="shared" si="213"/>
        <v>10.200000000000017</v>
      </c>
      <c r="K164" s="12">
        <f t="shared" si="215"/>
        <v>61200.000000000102</v>
      </c>
    </row>
    <row r="165" spans="1:11" s="13" customFormat="1" ht="18" customHeight="1">
      <c r="A165" s="5">
        <v>43228</v>
      </c>
      <c r="B165" s="6" t="s">
        <v>63</v>
      </c>
      <c r="C165" s="7">
        <v>3000</v>
      </c>
      <c r="D165" s="6" t="s">
        <v>12</v>
      </c>
      <c r="E165" s="8">
        <v>624.95000000000005</v>
      </c>
      <c r="F165" s="8">
        <v>631.20000000000005</v>
      </c>
      <c r="G165" s="8"/>
      <c r="H165" s="9">
        <f t="shared" si="214"/>
        <v>-18750</v>
      </c>
      <c r="I165" s="10"/>
      <c r="J165" s="11">
        <f t="shared" si="213"/>
        <v>-6.25</v>
      </c>
      <c r="K165" s="12">
        <f t="shared" si="215"/>
        <v>-18750</v>
      </c>
    </row>
    <row r="166" spans="1:11" s="13" customFormat="1" ht="18" customHeight="1">
      <c r="A166" s="5">
        <v>43227</v>
      </c>
      <c r="B166" s="6" t="s">
        <v>64</v>
      </c>
      <c r="C166" s="7">
        <v>2400</v>
      </c>
      <c r="D166" s="6" t="s">
        <v>14</v>
      </c>
      <c r="E166" s="8">
        <v>1601.6</v>
      </c>
      <c r="F166" s="8">
        <v>1585.25</v>
      </c>
      <c r="G166" s="8"/>
      <c r="H166" s="9">
        <f t="shared" si="214"/>
        <v>-39239.999999999782</v>
      </c>
      <c r="I166" s="10"/>
      <c r="J166" s="11">
        <f t="shared" si="213"/>
        <v>-16.349999999999909</v>
      </c>
      <c r="K166" s="12">
        <f t="shared" si="215"/>
        <v>-39239.999999999782</v>
      </c>
    </row>
    <row r="167" spans="1:11" s="13" customFormat="1" ht="18" customHeight="1">
      <c r="A167" s="5">
        <v>43227</v>
      </c>
      <c r="B167" s="6" t="s">
        <v>65</v>
      </c>
      <c r="C167" s="7">
        <v>6400</v>
      </c>
      <c r="D167" s="6" t="s">
        <v>14</v>
      </c>
      <c r="E167" s="8">
        <v>399.2</v>
      </c>
      <c r="F167" s="8">
        <v>395.1</v>
      </c>
      <c r="G167" s="8"/>
      <c r="H167" s="9">
        <f t="shared" si="214"/>
        <v>-26239.999999999782</v>
      </c>
      <c r="I167" s="10"/>
      <c r="J167" s="11">
        <f t="shared" si="213"/>
        <v>-4.0999999999999659</v>
      </c>
      <c r="K167" s="12">
        <f t="shared" si="215"/>
        <v>-26239.999999999782</v>
      </c>
    </row>
    <row r="168" spans="1:11" s="13" customFormat="1" ht="18" customHeight="1">
      <c r="A168" s="5">
        <v>43224</v>
      </c>
      <c r="B168" s="6" t="s">
        <v>47</v>
      </c>
      <c r="C168" s="7">
        <v>12800</v>
      </c>
      <c r="D168" s="6" t="s">
        <v>14</v>
      </c>
      <c r="E168" s="8">
        <v>171.15</v>
      </c>
      <c r="F168" s="8">
        <v>169.45</v>
      </c>
      <c r="G168" s="8"/>
      <c r="H168" s="9">
        <f t="shared" si="214"/>
        <v>-21760.000000000218</v>
      </c>
      <c r="I168" s="10"/>
      <c r="J168" s="11">
        <f t="shared" si="213"/>
        <v>-1.7000000000000171</v>
      </c>
      <c r="K168" s="12">
        <f t="shared" si="215"/>
        <v>-21760.000000000218</v>
      </c>
    </row>
    <row r="169" spans="1:11" s="13" customFormat="1" ht="18" customHeight="1">
      <c r="A169" s="5">
        <v>43224</v>
      </c>
      <c r="B169" s="6" t="s">
        <v>66</v>
      </c>
      <c r="C169" s="7">
        <v>3000</v>
      </c>
      <c r="D169" s="6" t="s">
        <v>12</v>
      </c>
      <c r="E169" s="8">
        <v>773.75</v>
      </c>
      <c r="F169" s="8">
        <v>764.1</v>
      </c>
      <c r="G169" s="8"/>
      <c r="H169" s="9">
        <f t="shared" si="214"/>
        <v>28949.999999999931</v>
      </c>
      <c r="I169" s="10"/>
      <c r="J169" s="11">
        <f t="shared" si="213"/>
        <v>9.6499999999999773</v>
      </c>
      <c r="K169" s="12">
        <f t="shared" si="215"/>
        <v>28949.999999999931</v>
      </c>
    </row>
    <row r="170" spans="1:11" s="13" customFormat="1" ht="18" customHeight="1">
      <c r="A170" s="5">
        <v>43223</v>
      </c>
      <c r="B170" s="6" t="s">
        <v>67</v>
      </c>
      <c r="C170" s="7">
        <v>4500</v>
      </c>
      <c r="D170" s="6" t="s">
        <v>12</v>
      </c>
      <c r="E170" s="8">
        <v>641.20000000000005</v>
      </c>
      <c r="F170" s="8">
        <v>633.5</v>
      </c>
      <c r="G170" s="8"/>
      <c r="H170" s="9">
        <f t="shared" si="214"/>
        <v>34650.000000000204</v>
      </c>
      <c r="I170" s="10"/>
      <c r="J170" s="11">
        <f t="shared" si="213"/>
        <v>7.7000000000000455</v>
      </c>
      <c r="K170" s="12">
        <f t="shared" si="215"/>
        <v>34650.000000000204</v>
      </c>
    </row>
    <row r="171" spans="1:11" s="20" customFormat="1" ht="18" customHeight="1">
      <c r="A171" s="14">
        <v>43222</v>
      </c>
      <c r="B171" s="15" t="s">
        <v>20</v>
      </c>
      <c r="C171" s="16">
        <v>6300</v>
      </c>
      <c r="D171" s="15" t="s">
        <v>12</v>
      </c>
      <c r="E171" s="17">
        <v>305.75</v>
      </c>
      <c r="F171" s="17">
        <v>301.95</v>
      </c>
      <c r="G171" s="17">
        <v>297.5</v>
      </c>
      <c r="H171" s="9">
        <f t="shared" si="214"/>
        <v>23940.000000000073</v>
      </c>
      <c r="I171" s="19">
        <f>(IF(D171="SHORT",IF(H171="",0,F171-G171),IF(H171="",0,G171-F171)))*C171</f>
        <v>28034.999999999927</v>
      </c>
      <c r="J171" s="11">
        <f t="shared" si="213"/>
        <v>8.25</v>
      </c>
      <c r="K171" s="12">
        <f t="shared" si="215"/>
        <v>51975</v>
      </c>
    </row>
    <row r="172" spans="1:11" ht="21">
      <c r="A172" s="24"/>
      <c r="B172" s="25"/>
      <c r="C172" s="25"/>
      <c r="D172" s="25"/>
      <c r="E172" s="25"/>
      <c r="F172" s="114" t="s">
        <v>93</v>
      </c>
      <c r="G172" s="115"/>
      <c r="H172" s="115"/>
      <c r="I172" s="116"/>
      <c r="J172" s="117">
        <f>SUM(K147:K171)</f>
        <v>376929.200000001</v>
      </c>
      <c r="K172" s="118"/>
    </row>
    <row r="173" spans="1:11" s="13" customFormat="1" ht="18" customHeight="1">
      <c r="A173" s="5">
        <v>43220</v>
      </c>
      <c r="B173" s="6" t="s">
        <v>68</v>
      </c>
      <c r="C173" s="7">
        <v>8000</v>
      </c>
      <c r="D173" s="6" t="s">
        <v>14</v>
      </c>
      <c r="E173" s="8">
        <v>420.5</v>
      </c>
      <c r="F173" s="8">
        <v>425.5</v>
      </c>
      <c r="G173" s="8"/>
      <c r="H173" s="9">
        <f t="shared" si="214"/>
        <v>40000</v>
      </c>
      <c r="I173" s="10"/>
      <c r="J173" s="11">
        <f t="shared" ref="J173:J196" si="216">(H173+I173)/C173</f>
        <v>5</v>
      </c>
      <c r="K173" s="12">
        <f t="shared" si="215"/>
        <v>40000</v>
      </c>
    </row>
    <row r="174" spans="1:11" s="13" customFormat="1" ht="18" customHeight="1">
      <c r="A174" s="5">
        <v>43220</v>
      </c>
      <c r="B174" s="6" t="s">
        <v>19</v>
      </c>
      <c r="C174" s="7">
        <v>3000</v>
      </c>
      <c r="D174" s="6" t="s">
        <v>14</v>
      </c>
      <c r="E174" s="8">
        <v>341.8</v>
      </c>
      <c r="F174" s="8">
        <v>343.5</v>
      </c>
      <c r="G174" s="8"/>
      <c r="H174" s="9">
        <f t="shared" si="214"/>
        <v>5099.9999999999654</v>
      </c>
      <c r="I174" s="10"/>
      <c r="J174" s="11">
        <f t="shared" si="216"/>
        <v>1.6999999999999884</v>
      </c>
      <c r="K174" s="12">
        <f t="shared" si="215"/>
        <v>5099.9999999999654</v>
      </c>
    </row>
    <row r="175" spans="1:11" s="13" customFormat="1" ht="18" customHeight="1">
      <c r="A175" s="5">
        <v>43217</v>
      </c>
      <c r="B175" s="6" t="s">
        <v>69</v>
      </c>
      <c r="C175" s="7">
        <v>11200</v>
      </c>
      <c r="D175" s="6" t="s">
        <v>14</v>
      </c>
      <c r="E175" s="8">
        <v>195.35</v>
      </c>
      <c r="F175" s="8">
        <v>197.5</v>
      </c>
      <c r="G175" s="8"/>
      <c r="H175" s="9">
        <f t="shared" si="214"/>
        <v>24080.000000000065</v>
      </c>
      <c r="I175" s="10"/>
      <c r="J175" s="11">
        <f t="shared" si="216"/>
        <v>2.1500000000000057</v>
      </c>
      <c r="K175" s="12">
        <f t="shared" si="215"/>
        <v>24080.000000000065</v>
      </c>
    </row>
    <row r="176" spans="1:11" s="13" customFormat="1" ht="18" customHeight="1">
      <c r="A176" s="5">
        <v>43216</v>
      </c>
      <c r="B176" s="6" t="s">
        <v>33</v>
      </c>
      <c r="C176" s="7">
        <v>5000</v>
      </c>
      <c r="D176" s="6" t="s">
        <v>14</v>
      </c>
      <c r="E176" s="8">
        <v>186.2</v>
      </c>
      <c r="F176" s="8">
        <v>188.45</v>
      </c>
      <c r="G176" s="8"/>
      <c r="H176" s="9">
        <f t="shared" si="214"/>
        <v>11250</v>
      </c>
      <c r="I176" s="10"/>
      <c r="J176" s="11">
        <f t="shared" si="216"/>
        <v>2.25</v>
      </c>
      <c r="K176" s="12">
        <f t="shared" si="215"/>
        <v>11250</v>
      </c>
    </row>
    <row r="177" spans="1:11" s="13" customFormat="1" ht="18" customHeight="1">
      <c r="A177" s="5">
        <v>43214</v>
      </c>
      <c r="B177" s="6" t="s">
        <v>46</v>
      </c>
      <c r="C177" s="7">
        <v>2400</v>
      </c>
      <c r="D177" s="6" t="s">
        <v>12</v>
      </c>
      <c r="E177" s="8">
        <v>651.5</v>
      </c>
      <c r="F177" s="8">
        <v>643.70000000000005</v>
      </c>
      <c r="G177" s="8"/>
      <c r="H177" s="9">
        <f t="shared" si="214"/>
        <v>18719.999999999891</v>
      </c>
      <c r="I177" s="10"/>
      <c r="J177" s="11">
        <f t="shared" si="216"/>
        <v>7.7999999999999545</v>
      </c>
      <c r="K177" s="12">
        <f t="shared" si="215"/>
        <v>18719.999999999891</v>
      </c>
    </row>
    <row r="178" spans="1:11" s="13" customFormat="1" ht="18" customHeight="1">
      <c r="A178" s="5">
        <v>43214</v>
      </c>
      <c r="B178" s="6" t="s">
        <v>70</v>
      </c>
      <c r="C178" s="7">
        <v>7000</v>
      </c>
      <c r="D178" s="6" t="s">
        <v>14</v>
      </c>
      <c r="E178" s="8">
        <v>298</v>
      </c>
      <c r="F178" s="8">
        <v>294.85000000000002</v>
      </c>
      <c r="G178" s="8"/>
      <c r="H178" s="9">
        <f t="shared" si="214"/>
        <v>-22049.99999999984</v>
      </c>
      <c r="I178" s="10"/>
      <c r="J178" s="11">
        <f t="shared" si="216"/>
        <v>-3.1499999999999773</v>
      </c>
      <c r="K178" s="12">
        <f t="shared" si="215"/>
        <v>-22049.99999999984</v>
      </c>
    </row>
    <row r="179" spans="1:11" s="20" customFormat="1" ht="18" customHeight="1">
      <c r="A179" s="14">
        <v>43213</v>
      </c>
      <c r="B179" s="15" t="s">
        <v>71</v>
      </c>
      <c r="C179" s="16">
        <v>1600</v>
      </c>
      <c r="D179" s="15" t="s">
        <v>14</v>
      </c>
      <c r="E179" s="17">
        <v>1195</v>
      </c>
      <c r="F179" s="17">
        <v>1209.95</v>
      </c>
      <c r="G179" s="17">
        <v>1228.25</v>
      </c>
      <c r="H179" s="9">
        <f t="shared" si="214"/>
        <v>23920.000000000073</v>
      </c>
      <c r="I179" s="19">
        <f>(IF(D179="SHORT",IF(H179="",0,F179-G179),IF(H179="",0,G179-F179)))*C179</f>
        <v>29279.999999999927</v>
      </c>
      <c r="J179" s="11">
        <f t="shared" si="216"/>
        <v>33.25</v>
      </c>
      <c r="K179" s="12">
        <f t="shared" si="215"/>
        <v>53200</v>
      </c>
    </row>
    <row r="180" spans="1:11" s="13" customFormat="1" ht="18" customHeight="1">
      <c r="A180" s="5">
        <v>43210</v>
      </c>
      <c r="B180" s="6" t="s">
        <v>72</v>
      </c>
      <c r="C180" s="7">
        <v>6000</v>
      </c>
      <c r="D180" s="6" t="s">
        <v>12</v>
      </c>
      <c r="E180" s="8">
        <v>327.64999999999998</v>
      </c>
      <c r="F180" s="8">
        <v>326</v>
      </c>
      <c r="G180" s="8"/>
      <c r="H180" s="9">
        <f t="shared" si="214"/>
        <v>9899.9999999998636</v>
      </c>
      <c r="I180" s="10"/>
      <c r="J180" s="11">
        <f t="shared" si="216"/>
        <v>1.6499999999999773</v>
      </c>
      <c r="K180" s="12">
        <f t="shared" si="215"/>
        <v>9899.9999999998636</v>
      </c>
    </row>
    <row r="181" spans="1:11" s="13" customFormat="1" ht="18" customHeight="1">
      <c r="A181" s="5">
        <v>43210</v>
      </c>
      <c r="B181" s="6" t="s">
        <v>73</v>
      </c>
      <c r="C181" s="7">
        <v>6300</v>
      </c>
      <c r="D181" s="6" t="s">
        <v>14</v>
      </c>
      <c r="E181" s="8">
        <v>304.3</v>
      </c>
      <c r="F181" s="8">
        <v>301.10000000000002</v>
      </c>
      <c r="G181" s="8"/>
      <c r="H181" s="9">
        <f t="shared" si="214"/>
        <v>-20159.999999999927</v>
      </c>
      <c r="I181" s="10"/>
      <c r="J181" s="11">
        <f t="shared" si="216"/>
        <v>-3.1999999999999886</v>
      </c>
      <c r="K181" s="12">
        <f t="shared" si="215"/>
        <v>-20159.999999999927</v>
      </c>
    </row>
    <row r="182" spans="1:11" s="13" customFormat="1" ht="18" customHeight="1">
      <c r="A182" s="5">
        <v>43209</v>
      </c>
      <c r="B182" s="6" t="s">
        <v>74</v>
      </c>
      <c r="C182" s="7">
        <v>15000</v>
      </c>
      <c r="D182" s="6" t="s">
        <v>14</v>
      </c>
      <c r="E182" s="8">
        <v>215</v>
      </c>
      <c r="F182" s="8">
        <v>216.25</v>
      </c>
      <c r="G182" s="8"/>
      <c r="H182" s="9">
        <f t="shared" si="214"/>
        <v>18750</v>
      </c>
      <c r="I182" s="10"/>
      <c r="J182" s="11">
        <f t="shared" si="216"/>
        <v>1.25</v>
      </c>
      <c r="K182" s="12">
        <f t="shared" si="215"/>
        <v>18750</v>
      </c>
    </row>
    <row r="183" spans="1:11" s="13" customFormat="1" ht="18" customHeight="1">
      <c r="A183" s="5">
        <v>43208</v>
      </c>
      <c r="B183" s="6" t="s">
        <v>75</v>
      </c>
      <c r="C183" s="7">
        <v>4244</v>
      </c>
      <c r="D183" s="6" t="s">
        <v>14</v>
      </c>
      <c r="E183" s="8">
        <v>598.6</v>
      </c>
      <c r="F183" s="8">
        <v>603.25</v>
      </c>
      <c r="G183" s="8"/>
      <c r="H183" s="9">
        <f t="shared" si="214"/>
        <v>19734.599999999904</v>
      </c>
      <c r="I183" s="10"/>
      <c r="J183" s="11">
        <f t="shared" si="216"/>
        <v>4.6499999999999773</v>
      </c>
      <c r="K183" s="12">
        <f t="shared" si="215"/>
        <v>19734.599999999904</v>
      </c>
    </row>
    <row r="184" spans="1:11" s="13" customFormat="1" ht="18" customHeight="1">
      <c r="A184" s="5">
        <v>43207</v>
      </c>
      <c r="B184" s="6" t="s">
        <v>38</v>
      </c>
      <c r="C184" s="7">
        <v>12000</v>
      </c>
      <c r="D184" s="6" t="s">
        <v>12</v>
      </c>
      <c r="E184" s="8">
        <v>98.95</v>
      </c>
      <c r="F184" s="8">
        <v>98</v>
      </c>
      <c r="G184" s="8"/>
      <c r="H184" s="9">
        <f t="shared" si="214"/>
        <v>11400.000000000035</v>
      </c>
      <c r="I184" s="10"/>
      <c r="J184" s="11">
        <f t="shared" si="216"/>
        <v>0.95000000000000284</v>
      </c>
      <c r="K184" s="12">
        <f t="shared" si="215"/>
        <v>11400.000000000035</v>
      </c>
    </row>
    <row r="185" spans="1:11" s="13" customFormat="1" ht="18" customHeight="1">
      <c r="A185" s="5">
        <v>43207</v>
      </c>
      <c r="B185" s="6" t="s">
        <v>33</v>
      </c>
      <c r="C185" s="7">
        <v>10000</v>
      </c>
      <c r="D185" s="6" t="s">
        <v>14</v>
      </c>
      <c r="E185" s="8">
        <v>194.95</v>
      </c>
      <c r="F185" s="8">
        <v>192.95</v>
      </c>
      <c r="G185" s="8"/>
      <c r="H185" s="9">
        <f t="shared" si="214"/>
        <v>-20000</v>
      </c>
      <c r="I185" s="10"/>
      <c r="J185" s="11">
        <f t="shared" si="216"/>
        <v>-2</v>
      </c>
      <c r="K185" s="12">
        <f t="shared" si="215"/>
        <v>-20000</v>
      </c>
    </row>
    <row r="186" spans="1:11" s="13" customFormat="1" ht="18" customHeight="1">
      <c r="A186" s="5">
        <v>43206</v>
      </c>
      <c r="B186" s="6" t="s">
        <v>50</v>
      </c>
      <c r="C186" s="7">
        <v>5600</v>
      </c>
      <c r="D186" s="6" t="s">
        <v>14</v>
      </c>
      <c r="E186" s="8">
        <v>450</v>
      </c>
      <c r="F186" s="8">
        <v>455.6</v>
      </c>
      <c r="G186" s="8"/>
      <c r="H186" s="9">
        <f t="shared" si="214"/>
        <v>31360.000000000127</v>
      </c>
      <c r="I186" s="10"/>
      <c r="J186" s="11">
        <f t="shared" si="216"/>
        <v>5.6000000000000227</v>
      </c>
      <c r="K186" s="12">
        <f t="shared" si="215"/>
        <v>31360.000000000127</v>
      </c>
    </row>
    <row r="187" spans="1:11" s="13" customFormat="1" ht="18" customHeight="1">
      <c r="A187" s="5">
        <v>43203</v>
      </c>
      <c r="B187" s="6" t="s">
        <v>76</v>
      </c>
      <c r="C187" s="7">
        <v>22500</v>
      </c>
      <c r="D187" s="6" t="s">
        <v>14</v>
      </c>
      <c r="E187" s="8">
        <v>228.2</v>
      </c>
      <c r="F187" s="8">
        <v>231</v>
      </c>
      <c r="G187" s="8"/>
      <c r="H187" s="9">
        <f t="shared" si="214"/>
        <v>63000.000000000255</v>
      </c>
      <c r="I187" s="10"/>
      <c r="J187" s="11">
        <f t="shared" si="216"/>
        <v>2.8000000000000114</v>
      </c>
      <c r="K187" s="12">
        <f t="shared" si="215"/>
        <v>63000.000000000255</v>
      </c>
    </row>
    <row r="188" spans="1:11" s="13" customFormat="1" ht="18" customHeight="1">
      <c r="A188" s="5">
        <v>43202</v>
      </c>
      <c r="B188" s="6" t="s">
        <v>77</v>
      </c>
      <c r="C188" s="7">
        <v>4000</v>
      </c>
      <c r="D188" s="6" t="s">
        <v>14</v>
      </c>
      <c r="E188" s="8">
        <v>928.75</v>
      </c>
      <c r="F188" s="8">
        <v>939.9</v>
      </c>
      <c r="G188" s="8"/>
      <c r="H188" s="9">
        <f t="shared" si="214"/>
        <v>44599.999999999913</v>
      </c>
      <c r="I188" s="10"/>
      <c r="J188" s="11">
        <f t="shared" si="216"/>
        <v>11.149999999999979</v>
      </c>
      <c r="K188" s="12">
        <f t="shared" si="215"/>
        <v>44599.999999999913</v>
      </c>
    </row>
    <row r="189" spans="1:11" s="13" customFormat="1" ht="18" customHeight="1">
      <c r="A189" s="5">
        <v>43201</v>
      </c>
      <c r="B189" s="6" t="s">
        <v>78</v>
      </c>
      <c r="C189" s="7">
        <v>3200</v>
      </c>
      <c r="D189" s="6" t="s">
        <v>12</v>
      </c>
      <c r="E189" s="8">
        <v>1125</v>
      </c>
      <c r="F189" s="8">
        <v>1115</v>
      </c>
      <c r="G189" s="8"/>
      <c r="H189" s="9">
        <f t="shared" si="214"/>
        <v>32000</v>
      </c>
      <c r="I189" s="10"/>
      <c r="J189" s="11">
        <f t="shared" si="216"/>
        <v>10</v>
      </c>
      <c r="K189" s="12">
        <f t="shared" si="215"/>
        <v>32000</v>
      </c>
    </row>
    <row r="190" spans="1:11" s="13" customFormat="1" ht="18" customHeight="1">
      <c r="A190" s="5">
        <v>43200</v>
      </c>
      <c r="B190" s="6" t="s">
        <v>67</v>
      </c>
      <c r="C190" s="7">
        <v>7500</v>
      </c>
      <c r="D190" s="6" t="s">
        <v>12</v>
      </c>
      <c r="E190" s="8">
        <v>534.95000000000005</v>
      </c>
      <c r="F190" s="8">
        <v>540.6</v>
      </c>
      <c r="G190" s="8"/>
      <c r="H190" s="9">
        <f t="shared" si="214"/>
        <v>-42374.999999999833</v>
      </c>
      <c r="I190" s="10"/>
      <c r="J190" s="11">
        <f t="shared" si="216"/>
        <v>-5.6499999999999773</v>
      </c>
      <c r="K190" s="12">
        <f t="shared" si="215"/>
        <v>-42374.999999999833</v>
      </c>
    </row>
    <row r="191" spans="1:11" s="13" customFormat="1" ht="18" customHeight="1">
      <c r="A191" s="5">
        <v>43199</v>
      </c>
      <c r="B191" s="6" t="s">
        <v>79</v>
      </c>
      <c r="C191" s="7">
        <v>12000</v>
      </c>
      <c r="D191" s="6" t="s">
        <v>14</v>
      </c>
      <c r="E191" s="8">
        <v>177.5</v>
      </c>
      <c r="F191" s="8">
        <v>179.7</v>
      </c>
      <c r="G191" s="8"/>
      <c r="H191" s="9">
        <f t="shared" si="214"/>
        <v>26399.999999999862</v>
      </c>
      <c r="I191" s="10"/>
      <c r="J191" s="11">
        <f t="shared" si="216"/>
        <v>2.1999999999999886</v>
      </c>
      <c r="K191" s="12">
        <f t="shared" si="215"/>
        <v>26399.999999999862</v>
      </c>
    </row>
    <row r="192" spans="1:11" s="13" customFormat="1" ht="18" customHeight="1">
      <c r="A192" s="5">
        <v>43195</v>
      </c>
      <c r="B192" s="6" t="s">
        <v>44</v>
      </c>
      <c r="C192" s="7">
        <v>4500</v>
      </c>
      <c r="D192" s="6" t="s">
        <v>14</v>
      </c>
      <c r="E192" s="8">
        <v>553.04999999999995</v>
      </c>
      <c r="F192" s="8">
        <v>559.65</v>
      </c>
      <c r="G192" s="8"/>
      <c r="H192" s="9">
        <f t="shared" si="214"/>
        <v>29700.000000000102</v>
      </c>
      <c r="I192" s="10"/>
      <c r="J192" s="11">
        <f t="shared" si="216"/>
        <v>6.6000000000000227</v>
      </c>
      <c r="K192" s="12">
        <f t="shared" si="215"/>
        <v>29700.000000000102</v>
      </c>
    </row>
    <row r="193" spans="1:11" s="13" customFormat="1" ht="18" customHeight="1">
      <c r="A193" s="5">
        <v>43195</v>
      </c>
      <c r="B193" s="6" t="s">
        <v>80</v>
      </c>
      <c r="C193" s="7">
        <v>27000</v>
      </c>
      <c r="D193" s="6" t="s">
        <v>14</v>
      </c>
      <c r="E193" s="8">
        <v>41.5</v>
      </c>
      <c r="F193" s="8">
        <v>42</v>
      </c>
      <c r="G193" s="8"/>
      <c r="H193" s="9">
        <f t="shared" si="214"/>
        <v>13500</v>
      </c>
      <c r="I193" s="10"/>
      <c r="J193" s="11">
        <f t="shared" si="216"/>
        <v>0.5</v>
      </c>
      <c r="K193" s="12">
        <f t="shared" si="215"/>
        <v>13500</v>
      </c>
    </row>
    <row r="194" spans="1:11" s="13" customFormat="1" ht="18" customHeight="1">
      <c r="A194" s="5">
        <v>43194</v>
      </c>
      <c r="B194" s="6" t="s">
        <v>68</v>
      </c>
      <c r="C194" s="7">
        <v>6000</v>
      </c>
      <c r="D194" s="6" t="s">
        <v>12</v>
      </c>
      <c r="E194" s="8">
        <v>405.55</v>
      </c>
      <c r="F194" s="8">
        <v>400.1</v>
      </c>
      <c r="G194" s="8"/>
      <c r="H194" s="9">
        <f t="shared" si="214"/>
        <v>32699.999999999931</v>
      </c>
      <c r="I194" s="10"/>
      <c r="J194" s="11">
        <f t="shared" si="216"/>
        <v>5.4499999999999886</v>
      </c>
      <c r="K194" s="12">
        <f t="shared" si="215"/>
        <v>32699.999999999931</v>
      </c>
    </row>
    <row r="195" spans="1:11" s="13" customFormat="1" ht="18" customHeight="1">
      <c r="A195" s="5">
        <v>43193</v>
      </c>
      <c r="B195" s="6" t="s">
        <v>77</v>
      </c>
      <c r="C195" s="7">
        <v>4000</v>
      </c>
      <c r="D195" s="6" t="s">
        <v>14</v>
      </c>
      <c r="E195" s="8">
        <v>895.3</v>
      </c>
      <c r="F195" s="8">
        <v>901.4</v>
      </c>
      <c r="G195" s="8"/>
      <c r="H195" s="9">
        <f t="shared" si="214"/>
        <v>24400.000000000091</v>
      </c>
      <c r="I195" s="10"/>
      <c r="J195" s="11">
        <f t="shared" si="216"/>
        <v>6.1000000000000227</v>
      </c>
      <c r="K195" s="12">
        <f t="shared" si="215"/>
        <v>24400.000000000091</v>
      </c>
    </row>
    <row r="196" spans="1:11" s="13" customFormat="1" ht="18" customHeight="1">
      <c r="A196" s="5">
        <v>43187</v>
      </c>
      <c r="B196" s="6" t="s">
        <v>81</v>
      </c>
      <c r="C196" s="7">
        <v>1000</v>
      </c>
      <c r="D196" s="6" t="s">
        <v>12</v>
      </c>
      <c r="E196" s="8">
        <v>3173</v>
      </c>
      <c r="F196" s="8">
        <v>3130.15</v>
      </c>
      <c r="G196" s="8"/>
      <c r="H196" s="9">
        <f t="shared" si="214"/>
        <v>42849.999999999913</v>
      </c>
      <c r="I196" s="10"/>
      <c r="J196" s="11">
        <f t="shared" si="216"/>
        <v>42.849999999999916</v>
      </c>
      <c r="K196" s="12">
        <f t="shared" si="215"/>
        <v>42849.999999999913</v>
      </c>
    </row>
    <row r="197" spans="1:11" ht="21">
      <c r="A197" s="24"/>
      <c r="B197" s="25"/>
      <c r="C197" s="25"/>
      <c r="D197" s="25"/>
      <c r="E197" s="25"/>
      <c r="F197" s="114" t="s">
        <v>93</v>
      </c>
      <c r="G197" s="115"/>
      <c r="H197" s="115"/>
      <c r="I197" s="116"/>
      <c r="J197" s="117">
        <f>SUM(K173:K196)</f>
        <v>448059.60000000033</v>
      </c>
      <c r="K197" s="118"/>
    </row>
    <row r="198" spans="1:11" s="20" customFormat="1" ht="18" customHeight="1">
      <c r="A198" s="14">
        <v>43187</v>
      </c>
      <c r="B198" s="15" t="s">
        <v>82</v>
      </c>
      <c r="C198" s="16">
        <v>800</v>
      </c>
      <c r="D198" s="15" t="s">
        <v>12</v>
      </c>
      <c r="E198" s="17">
        <v>1254.5999999999999</v>
      </c>
      <c r="F198" s="17">
        <v>1242.05</v>
      </c>
      <c r="G198" s="17">
        <v>1226.5</v>
      </c>
      <c r="H198" s="9">
        <f t="shared" si="214"/>
        <v>10039.999999999964</v>
      </c>
      <c r="I198" s="19">
        <f>(IF(D198="SHORT",IF(H198="",0,F198-G198),IF(H198="",0,G198-F198)))*C198</f>
        <v>12439.999999999964</v>
      </c>
      <c r="J198" s="11">
        <f t="shared" ref="J198:J208" si="217">(H198+I198)/C198</f>
        <v>28.099999999999909</v>
      </c>
      <c r="K198" s="12">
        <f t="shared" si="215"/>
        <v>22479.999999999927</v>
      </c>
    </row>
    <row r="199" spans="1:11" s="13" customFormat="1" ht="18" customHeight="1">
      <c r="A199" s="5">
        <v>43186</v>
      </c>
      <c r="B199" s="6" t="s">
        <v>60</v>
      </c>
      <c r="C199" s="7">
        <v>21000</v>
      </c>
      <c r="D199" s="6" t="s">
        <v>12</v>
      </c>
      <c r="E199" s="8">
        <v>144.6</v>
      </c>
      <c r="F199" s="8">
        <v>143.6</v>
      </c>
      <c r="G199" s="8"/>
      <c r="H199" s="9">
        <f t="shared" si="214"/>
        <v>21000</v>
      </c>
      <c r="I199" s="10"/>
      <c r="J199" s="11">
        <f t="shared" si="217"/>
        <v>1</v>
      </c>
      <c r="K199" s="12">
        <f t="shared" si="215"/>
        <v>21000</v>
      </c>
    </row>
    <row r="200" spans="1:11" s="20" customFormat="1" ht="18" customHeight="1">
      <c r="A200" s="14">
        <v>43185</v>
      </c>
      <c r="B200" s="15" t="s">
        <v>61</v>
      </c>
      <c r="C200" s="16">
        <v>18000</v>
      </c>
      <c r="D200" s="15" t="s">
        <v>14</v>
      </c>
      <c r="E200" s="17">
        <v>85.45</v>
      </c>
      <c r="F200" s="17">
        <v>86.35</v>
      </c>
      <c r="G200" s="17">
        <v>87.55</v>
      </c>
      <c r="H200" s="9">
        <f t="shared" si="214"/>
        <v>16199.999999999847</v>
      </c>
      <c r="I200" s="19">
        <f>(IF(D200="SHORT",IF(H200="",0,F200-G200),IF(H200="",0,G200-F200)))*C200</f>
        <v>21600.000000000051</v>
      </c>
      <c r="J200" s="11">
        <f t="shared" si="217"/>
        <v>2.0999999999999943</v>
      </c>
      <c r="K200" s="12">
        <f t="shared" si="215"/>
        <v>37799.999999999898</v>
      </c>
    </row>
    <row r="201" spans="1:11" s="20" customFormat="1" ht="18" customHeight="1">
      <c r="A201" s="14">
        <v>43182</v>
      </c>
      <c r="B201" s="15" t="s">
        <v>51</v>
      </c>
      <c r="C201" s="16">
        <v>4500</v>
      </c>
      <c r="D201" s="15" t="s">
        <v>14</v>
      </c>
      <c r="E201" s="17">
        <v>892.9</v>
      </c>
      <c r="F201" s="17">
        <v>904.1</v>
      </c>
      <c r="G201" s="17">
        <v>917.2</v>
      </c>
      <c r="H201" s="9">
        <f t="shared" si="214"/>
        <v>50400.000000000204</v>
      </c>
      <c r="I201" s="19">
        <f>(IF(D201="SHORT",IF(H201="",0,F201-G201),IF(H201="",0,G201-F201)))*C201</f>
        <v>58950.000000000102</v>
      </c>
      <c r="J201" s="11">
        <f t="shared" si="217"/>
        <v>24.300000000000068</v>
      </c>
      <c r="K201" s="12">
        <f t="shared" si="215"/>
        <v>109350.00000000031</v>
      </c>
    </row>
    <row r="202" spans="1:11" s="13" customFormat="1" ht="18" customHeight="1">
      <c r="A202" s="5">
        <v>43181</v>
      </c>
      <c r="B202" s="6" t="s">
        <v>83</v>
      </c>
      <c r="C202" s="7">
        <v>1875</v>
      </c>
      <c r="D202" s="6" t="s">
        <v>12</v>
      </c>
      <c r="E202" s="8">
        <v>1188</v>
      </c>
      <c r="F202" s="8">
        <v>1173.1500000000001</v>
      </c>
      <c r="G202" s="8"/>
      <c r="H202" s="9">
        <f t="shared" si="214"/>
        <v>27843.749999999829</v>
      </c>
      <c r="I202" s="10"/>
      <c r="J202" s="11">
        <f t="shared" si="217"/>
        <v>14.849999999999909</v>
      </c>
      <c r="K202" s="12">
        <f t="shared" si="215"/>
        <v>27843.749999999829</v>
      </c>
    </row>
    <row r="203" spans="1:11" s="13" customFormat="1" ht="18" customHeight="1">
      <c r="A203" s="5">
        <v>43174</v>
      </c>
      <c r="B203" s="6" t="s">
        <v>81</v>
      </c>
      <c r="C203" s="7">
        <v>750</v>
      </c>
      <c r="D203" s="6" t="s">
        <v>14</v>
      </c>
      <c r="E203" s="8">
        <v>3185</v>
      </c>
      <c r="F203" s="8">
        <v>3198</v>
      </c>
      <c r="G203" s="8"/>
      <c r="H203" s="9">
        <f t="shared" si="214"/>
        <v>9750</v>
      </c>
      <c r="I203" s="10"/>
      <c r="J203" s="11">
        <f t="shared" si="217"/>
        <v>13</v>
      </c>
      <c r="K203" s="12">
        <f t="shared" si="215"/>
        <v>9750</v>
      </c>
    </row>
    <row r="204" spans="1:11" s="13" customFormat="1" ht="18" customHeight="1">
      <c r="A204" s="5">
        <v>43167</v>
      </c>
      <c r="B204" s="6" t="s">
        <v>84</v>
      </c>
      <c r="C204" s="7">
        <v>6000</v>
      </c>
      <c r="D204" s="6" t="s">
        <v>14</v>
      </c>
      <c r="E204" s="8">
        <v>636.4</v>
      </c>
      <c r="F204" s="8">
        <v>644.95000000000005</v>
      </c>
      <c r="G204" s="8"/>
      <c r="H204" s="9">
        <f t="shared" si="214"/>
        <v>51300.000000000407</v>
      </c>
      <c r="I204" s="10"/>
      <c r="J204" s="11">
        <f t="shared" si="217"/>
        <v>8.5500000000000682</v>
      </c>
      <c r="K204" s="12">
        <f t="shared" si="215"/>
        <v>51300.000000000407</v>
      </c>
    </row>
    <row r="205" spans="1:11" s="13" customFormat="1" ht="18" customHeight="1">
      <c r="A205" s="5">
        <v>43167</v>
      </c>
      <c r="B205" s="6" t="s">
        <v>11</v>
      </c>
      <c r="C205" s="7">
        <v>12000</v>
      </c>
      <c r="D205" s="6" t="s">
        <v>14</v>
      </c>
      <c r="E205" s="8">
        <v>195</v>
      </c>
      <c r="F205" s="8">
        <v>195.35</v>
      </c>
      <c r="G205" s="8"/>
      <c r="H205" s="9">
        <f t="shared" si="214"/>
        <v>4199.9999999999318</v>
      </c>
      <c r="I205" s="10"/>
      <c r="J205" s="11">
        <f t="shared" si="217"/>
        <v>0.34999999999999432</v>
      </c>
      <c r="K205" s="12">
        <f t="shared" si="215"/>
        <v>4199.9999999999318</v>
      </c>
    </row>
    <row r="206" spans="1:11" s="13" customFormat="1" ht="18" customHeight="1">
      <c r="A206" s="5">
        <v>43166</v>
      </c>
      <c r="B206" s="6" t="s">
        <v>23</v>
      </c>
      <c r="C206" s="7">
        <v>4800</v>
      </c>
      <c r="D206" s="6" t="s">
        <v>12</v>
      </c>
      <c r="E206" s="8">
        <v>822.15</v>
      </c>
      <c r="F206" s="8">
        <v>811.5</v>
      </c>
      <c r="G206" s="8"/>
      <c r="H206" s="9">
        <f t="shared" si="214"/>
        <v>51119.999999999891</v>
      </c>
      <c r="I206" s="10"/>
      <c r="J206" s="11">
        <f t="shared" si="217"/>
        <v>10.649999999999977</v>
      </c>
      <c r="K206" s="12">
        <f t="shared" si="215"/>
        <v>51119.999999999891</v>
      </c>
    </row>
    <row r="207" spans="1:11" s="20" customFormat="1" ht="18" customHeight="1">
      <c r="A207" s="14">
        <v>43165</v>
      </c>
      <c r="B207" s="15" t="s">
        <v>81</v>
      </c>
      <c r="C207" s="16">
        <v>1000</v>
      </c>
      <c r="D207" s="15" t="s">
        <v>12</v>
      </c>
      <c r="E207" s="17">
        <v>3155</v>
      </c>
      <c r="F207" s="17">
        <v>3114</v>
      </c>
      <c r="G207" s="17">
        <v>3061.05</v>
      </c>
      <c r="H207" s="9">
        <f t="shared" si="214"/>
        <v>41000</v>
      </c>
      <c r="I207" s="19">
        <f>(IF(D207="SHORT",IF(H207="",0,F207-G207),IF(H207="",0,G207-F207)))*C207</f>
        <v>52949.999999999818</v>
      </c>
      <c r="J207" s="11">
        <f t="shared" si="217"/>
        <v>93.949999999999832</v>
      </c>
      <c r="K207" s="12">
        <f t="shared" si="215"/>
        <v>93949.999999999825</v>
      </c>
    </row>
    <row r="208" spans="1:11" s="13" customFormat="1" ht="18" customHeight="1">
      <c r="A208" s="5">
        <v>43164</v>
      </c>
      <c r="B208" s="6" t="s">
        <v>45</v>
      </c>
      <c r="C208" s="7">
        <v>10000</v>
      </c>
      <c r="D208" s="6" t="s">
        <v>12</v>
      </c>
      <c r="E208" s="8">
        <v>327</v>
      </c>
      <c r="F208" s="8">
        <v>324.2</v>
      </c>
      <c r="G208" s="8"/>
      <c r="H208" s="9">
        <f t="shared" si="214"/>
        <v>28000.000000000113</v>
      </c>
      <c r="I208" s="10"/>
      <c r="J208" s="11">
        <f t="shared" si="217"/>
        <v>2.8000000000000114</v>
      </c>
      <c r="K208" s="12">
        <f t="shared" si="215"/>
        <v>28000.000000000113</v>
      </c>
    </row>
    <row r="209" spans="1:11" ht="21">
      <c r="A209" s="24"/>
      <c r="B209" s="25"/>
      <c r="C209" s="25"/>
      <c r="D209" s="25"/>
      <c r="E209" s="25"/>
      <c r="F209" s="114" t="s">
        <v>93</v>
      </c>
      <c r="G209" s="115"/>
      <c r="H209" s="115"/>
      <c r="I209" s="116"/>
      <c r="J209" s="117">
        <f>SUM(K198:K208)</f>
        <v>456793.75000000012</v>
      </c>
      <c r="K209" s="118"/>
    </row>
    <row r="210" spans="1:11" s="13" customFormat="1" ht="18" customHeight="1">
      <c r="A210" s="5">
        <v>43159</v>
      </c>
      <c r="B210" s="6" t="s">
        <v>74</v>
      </c>
      <c r="C210" s="7">
        <v>15000</v>
      </c>
      <c r="D210" s="6" t="s">
        <v>14</v>
      </c>
      <c r="E210" s="8">
        <v>226.3</v>
      </c>
      <c r="F210" s="8">
        <v>229.4</v>
      </c>
      <c r="G210" s="8"/>
      <c r="H210" s="9">
        <f t="shared" si="214"/>
        <v>46499.999999999913</v>
      </c>
      <c r="I210" s="10"/>
      <c r="J210" s="11">
        <f t="shared" ref="J210:J225" si="218">(H210+I210)/C210</f>
        <v>3.0999999999999943</v>
      </c>
      <c r="K210" s="12">
        <f t="shared" si="215"/>
        <v>46499.999999999913</v>
      </c>
    </row>
    <row r="211" spans="1:11" s="13" customFormat="1" ht="18" customHeight="1">
      <c r="A211" s="5">
        <v>43159</v>
      </c>
      <c r="B211" s="6" t="s">
        <v>85</v>
      </c>
      <c r="C211" s="7">
        <v>4500</v>
      </c>
      <c r="D211" s="6" t="s">
        <v>12</v>
      </c>
      <c r="E211" s="8">
        <v>839.75</v>
      </c>
      <c r="F211" s="8">
        <v>843</v>
      </c>
      <c r="G211" s="8"/>
      <c r="H211" s="9">
        <f t="shared" si="214"/>
        <v>-14625</v>
      </c>
      <c r="I211" s="10"/>
      <c r="J211" s="11">
        <f t="shared" si="218"/>
        <v>-3.25</v>
      </c>
      <c r="K211" s="12">
        <f t="shared" si="215"/>
        <v>-14625</v>
      </c>
    </row>
    <row r="212" spans="1:11" s="13" customFormat="1" ht="18" customHeight="1">
      <c r="A212" s="5">
        <v>43158</v>
      </c>
      <c r="B212" s="6" t="s">
        <v>83</v>
      </c>
      <c r="C212" s="7">
        <v>1875</v>
      </c>
      <c r="D212" s="6" t="s">
        <v>12</v>
      </c>
      <c r="E212" s="8">
        <v>1330.8</v>
      </c>
      <c r="F212" s="8">
        <v>1312.2</v>
      </c>
      <c r="G212" s="8"/>
      <c r="H212" s="9">
        <f t="shared" si="214"/>
        <v>34874.999999999833</v>
      </c>
      <c r="I212" s="10"/>
      <c r="J212" s="11">
        <f t="shared" si="218"/>
        <v>18.599999999999909</v>
      </c>
      <c r="K212" s="12">
        <f t="shared" si="215"/>
        <v>34874.999999999833</v>
      </c>
    </row>
    <row r="213" spans="1:11" s="13" customFormat="1" ht="18" customHeight="1">
      <c r="A213" s="5">
        <v>43157</v>
      </c>
      <c r="B213" s="6" t="s">
        <v>86</v>
      </c>
      <c r="C213" s="7">
        <v>4400</v>
      </c>
      <c r="D213" s="21" t="s">
        <v>14</v>
      </c>
      <c r="E213" s="8">
        <v>891.3</v>
      </c>
      <c r="F213" s="8">
        <v>894.15</v>
      </c>
      <c r="G213" s="8"/>
      <c r="H213" s="9">
        <f t="shared" si="214"/>
        <v>12540.0000000001</v>
      </c>
      <c r="I213" s="10"/>
      <c r="J213" s="11">
        <f t="shared" si="218"/>
        <v>2.8500000000000227</v>
      </c>
      <c r="K213" s="12">
        <f t="shared" si="215"/>
        <v>12540.0000000001</v>
      </c>
    </row>
    <row r="214" spans="1:11" s="20" customFormat="1" ht="18" customHeight="1">
      <c r="A214" s="14">
        <v>43154</v>
      </c>
      <c r="B214" s="15" t="s">
        <v>87</v>
      </c>
      <c r="C214" s="16">
        <v>1200</v>
      </c>
      <c r="D214" s="15" t="s">
        <v>14</v>
      </c>
      <c r="E214" s="17">
        <v>1207.2</v>
      </c>
      <c r="F214" s="17">
        <v>1223.45</v>
      </c>
      <c r="G214" s="17">
        <v>1243.0999999999999</v>
      </c>
      <c r="H214" s="9">
        <f t="shared" si="214"/>
        <v>19500</v>
      </c>
      <c r="I214" s="19">
        <f>(IF(D214="SHORT",IF(H214="",0,F214-G214),IF(H214="",0,G214-F214)))*C214</f>
        <v>23579.999999999836</v>
      </c>
      <c r="J214" s="11">
        <f t="shared" si="218"/>
        <v>35.899999999999864</v>
      </c>
      <c r="K214" s="12">
        <f t="shared" si="215"/>
        <v>43079.99999999984</v>
      </c>
    </row>
    <row r="215" spans="1:11" s="13" customFormat="1" ht="18" customHeight="1">
      <c r="A215" s="5">
        <v>43153</v>
      </c>
      <c r="B215" s="21" t="s">
        <v>88</v>
      </c>
      <c r="C215" s="7">
        <v>5200</v>
      </c>
      <c r="D215" s="21" t="s">
        <v>14</v>
      </c>
      <c r="E215" s="8">
        <v>443.5</v>
      </c>
      <c r="F215" s="8">
        <v>447</v>
      </c>
      <c r="G215" s="8"/>
      <c r="H215" s="9">
        <f t="shared" si="214"/>
        <v>18200</v>
      </c>
      <c r="I215" s="10"/>
      <c r="J215" s="11">
        <f t="shared" si="218"/>
        <v>3.5</v>
      </c>
      <c r="K215" s="12">
        <f t="shared" si="215"/>
        <v>18200</v>
      </c>
    </row>
    <row r="216" spans="1:11" s="13" customFormat="1" ht="18" customHeight="1">
      <c r="A216" s="5">
        <v>43152</v>
      </c>
      <c r="B216" s="21" t="s">
        <v>39</v>
      </c>
      <c r="C216" s="7">
        <v>4800</v>
      </c>
      <c r="D216" s="21" t="s">
        <v>12</v>
      </c>
      <c r="E216" s="8">
        <v>755</v>
      </c>
      <c r="F216" s="8">
        <v>742.55</v>
      </c>
      <c r="G216" s="8"/>
      <c r="H216" s="9">
        <f t="shared" si="214"/>
        <v>59760.000000000218</v>
      </c>
      <c r="I216" s="10"/>
      <c r="J216" s="11">
        <f t="shared" si="218"/>
        <v>12.450000000000045</v>
      </c>
      <c r="K216" s="12">
        <f t="shared" si="215"/>
        <v>59760.000000000218</v>
      </c>
    </row>
    <row r="217" spans="1:11" s="13" customFormat="1" ht="18" customHeight="1">
      <c r="A217" s="5">
        <v>43151</v>
      </c>
      <c r="B217" s="21" t="s">
        <v>89</v>
      </c>
      <c r="C217" s="7">
        <v>18000</v>
      </c>
      <c r="D217" s="21" t="s">
        <v>14</v>
      </c>
      <c r="E217" s="8">
        <v>168.5</v>
      </c>
      <c r="F217" s="8">
        <v>166.75</v>
      </c>
      <c r="G217" s="8"/>
      <c r="H217" s="9">
        <f t="shared" si="214"/>
        <v>-31500</v>
      </c>
      <c r="I217" s="10"/>
      <c r="J217" s="11">
        <f t="shared" si="218"/>
        <v>-1.75</v>
      </c>
      <c r="K217" s="12">
        <f t="shared" si="215"/>
        <v>-31500</v>
      </c>
    </row>
    <row r="218" spans="1:11" s="13" customFormat="1" ht="18" customHeight="1">
      <c r="A218" s="5">
        <v>43151</v>
      </c>
      <c r="B218" s="21" t="s">
        <v>38</v>
      </c>
      <c r="C218" s="7">
        <v>16000</v>
      </c>
      <c r="D218" s="21" t="s">
        <v>12</v>
      </c>
      <c r="E218" s="8">
        <v>112.6</v>
      </c>
      <c r="F218" s="8">
        <v>113.75</v>
      </c>
      <c r="G218" s="8"/>
      <c r="H218" s="9">
        <f t="shared" si="214"/>
        <v>-18400.000000000091</v>
      </c>
      <c r="I218" s="10"/>
      <c r="J218" s="11">
        <f t="shared" si="218"/>
        <v>-1.1500000000000057</v>
      </c>
      <c r="K218" s="12">
        <f t="shared" si="215"/>
        <v>-18400.000000000091</v>
      </c>
    </row>
    <row r="219" spans="1:11" s="20" customFormat="1" ht="18" customHeight="1">
      <c r="A219" s="14">
        <v>43150</v>
      </c>
      <c r="B219" s="15" t="s">
        <v>30</v>
      </c>
      <c r="C219" s="16">
        <v>6000</v>
      </c>
      <c r="D219" s="15" t="s">
        <v>12</v>
      </c>
      <c r="E219" s="17">
        <v>373.35</v>
      </c>
      <c r="F219" s="17">
        <v>366.85</v>
      </c>
      <c r="G219" s="17">
        <v>358.55</v>
      </c>
      <c r="H219" s="9">
        <f t="shared" si="214"/>
        <v>39000</v>
      </c>
      <c r="I219" s="19">
        <f>(IF(D219="SHORT",IF(H219="",0,F219-G219),IF(H219="",0,G219-F219)))*C219</f>
        <v>49800.000000000065</v>
      </c>
      <c r="J219" s="11">
        <f t="shared" si="218"/>
        <v>14.80000000000001</v>
      </c>
      <c r="K219" s="12">
        <f t="shared" si="215"/>
        <v>88800.000000000058</v>
      </c>
    </row>
    <row r="220" spans="1:11" s="20" customFormat="1" ht="18" customHeight="1">
      <c r="A220" s="14">
        <v>43147</v>
      </c>
      <c r="B220" s="15" t="s">
        <v>90</v>
      </c>
      <c r="C220" s="16">
        <v>1000</v>
      </c>
      <c r="D220" s="15" t="s">
        <v>12</v>
      </c>
      <c r="E220" s="17">
        <v>3131.5</v>
      </c>
      <c r="F220" s="17">
        <v>3084.55</v>
      </c>
      <c r="G220" s="17">
        <v>3038.25</v>
      </c>
      <c r="H220" s="9">
        <f t="shared" si="214"/>
        <v>46949.999999999818</v>
      </c>
      <c r="I220" s="19">
        <f>(IF(D220="SHORT",IF(H220="",0,F220-G220),IF(H220="",0,G220-F220)))*C220</f>
        <v>46300.000000000182</v>
      </c>
      <c r="J220" s="11">
        <f t="shared" si="218"/>
        <v>93.25</v>
      </c>
      <c r="K220" s="12">
        <f t="shared" si="215"/>
        <v>93250</v>
      </c>
    </row>
    <row r="221" spans="1:11" s="13" customFormat="1" ht="18" customHeight="1">
      <c r="A221" s="5">
        <v>43146</v>
      </c>
      <c r="B221" s="21" t="s">
        <v>24</v>
      </c>
      <c r="C221" s="7">
        <v>7200</v>
      </c>
      <c r="D221" s="21" t="s">
        <v>14</v>
      </c>
      <c r="E221" s="8">
        <v>453.15</v>
      </c>
      <c r="F221" s="8">
        <v>459.9</v>
      </c>
      <c r="G221" s="8"/>
      <c r="H221" s="9">
        <f t="shared" si="214"/>
        <v>48600</v>
      </c>
      <c r="I221" s="10"/>
      <c r="J221" s="11">
        <f t="shared" si="218"/>
        <v>6.75</v>
      </c>
      <c r="K221" s="12">
        <f t="shared" si="215"/>
        <v>48600</v>
      </c>
    </row>
    <row r="222" spans="1:11" s="13" customFormat="1" ht="18" customHeight="1">
      <c r="A222" s="5">
        <v>43146</v>
      </c>
      <c r="B222" s="21" t="s">
        <v>75</v>
      </c>
      <c r="C222" s="7">
        <v>4244</v>
      </c>
      <c r="D222" s="21" t="s">
        <v>14</v>
      </c>
      <c r="E222" s="8">
        <v>714.2</v>
      </c>
      <c r="F222" s="8">
        <v>712.2</v>
      </c>
      <c r="G222" s="8"/>
      <c r="H222" s="9">
        <f t="shared" si="214"/>
        <v>-8488</v>
      </c>
      <c r="I222" s="10"/>
      <c r="J222" s="11">
        <f t="shared" si="218"/>
        <v>-2</v>
      </c>
      <c r="K222" s="12">
        <f t="shared" si="215"/>
        <v>-8488</v>
      </c>
    </row>
    <row r="223" spans="1:11" s="13" customFormat="1" ht="18" customHeight="1">
      <c r="A223" s="5">
        <v>43145</v>
      </c>
      <c r="B223" s="21" t="s">
        <v>22</v>
      </c>
      <c r="C223" s="7">
        <v>24000</v>
      </c>
      <c r="D223" s="21" t="s">
        <v>12</v>
      </c>
      <c r="E223" s="8">
        <v>70.75</v>
      </c>
      <c r="F223" s="8">
        <v>69.650000000000006</v>
      </c>
      <c r="G223" s="8"/>
      <c r="H223" s="9">
        <f t="shared" si="214"/>
        <v>26399.999999999862</v>
      </c>
      <c r="I223" s="10"/>
      <c r="J223" s="11">
        <f t="shared" si="218"/>
        <v>1.0999999999999943</v>
      </c>
      <c r="K223" s="12">
        <f t="shared" si="215"/>
        <v>26399.999999999862</v>
      </c>
    </row>
    <row r="224" spans="1:11" s="13" customFormat="1" ht="18" customHeight="1">
      <c r="A224" s="5">
        <v>43143</v>
      </c>
      <c r="B224" s="21" t="s">
        <v>91</v>
      </c>
      <c r="C224" s="7">
        <v>4000</v>
      </c>
      <c r="D224" s="21" t="s">
        <v>14</v>
      </c>
      <c r="E224" s="8">
        <v>1003.4</v>
      </c>
      <c r="F224" s="8">
        <v>1018.45</v>
      </c>
      <c r="G224" s="8"/>
      <c r="H224" s="9">
        <f t="shared" si="214"/>
        <v>60200.000000000276</v>
      </c>
      <c r="I224" s="10"/>
      <c r="J224" s="11">
        <f t="shared" si="218"/>
        <v>15.05000000000007</v>
      </c>
      <c r="K224" s="12">
        <f t="shared" si="215"/>
        <v>60200.000000000276</v>
      </c>
    </row>
    <row r="225" spans="1:11" s="13" customFormat="1" ht="18" customHeight="1">
      <c r="A225" s="5">
        <v>43140</v>
      </c>
      <c r="B225" s="21" t="s">
        <v>92</v>
      </c>
      <c r="C225" s="7">
        <v>2000</v>
      </c>
      <c r="D225" s="21" t="s">
        <v>14</v>
      </c>
      <c r="E225" s="8">
        <v>1299</v>
      </c>
      <c r="F225" s="8">
        <v>1318.45</v>
      </c>
      <c r="G225" s="8"/>
      <c r="H225" s="9">
        <f t="shared" ref="H225" si="219">(IF(D225="SHORT",E225-F225,IF(D225="LONG",F225-E225)))*C225</f>
        <v>38900.000000000087</v>
      </c>
      <c r="I225" s="10"/>
      <c r="J225" s="11">
        <f t="shared" si="218"/>
        <v>19.450000000000042</v>
      </c>
      <c r="K225" s="12">
        <f t="shared" ref="K225" si="220">SUM(H225:I225)</f>
        <v>38900.000000000087</v>
      </c>
    </row>
    <row r="226" spans="1:11" ht="21">
      <c r="A226" s="24"/>
      <c r="B226" s="25"/>
      <c r="C226" s="25"/>
      <c r="D226" s="25"/>
      <c r="E226" s="25"/>
      <c r="F226" s="114" t="s">
        <v>93</v>
      </c>
      <c r="G226" s="115"/>
      <c r="H226" s="115"/>
      <c r="I226" s="116"/>
      <c r="J226" s="117">
        <f>SUM(K210:K225)</f>
        <v>498092.00000000012</v>
      </c>
      <c r="K226" s="118"/>
    </row>
  </sheetData>
  <mergeCells count="29">
    <mergeCell ref="F49:I49"/>
    <mergeCell ref="J49:K49"/>
    <mergeCell ref="H5:I5"/>
    <mergeCell ref="A1:K2"/>
    <mergeCell ref="A3:K3"/>
    <mergeCell ref="A4:B4"/>
    <mergeCell ref="C4:D4"/>
    <mergeCell ref="E4:G4"/>
    <mergeCell ref="H4:I4"/>
    <mergeCell ref="F30:I30"/>
    <mergeCell ref="J30:K30"/>
    <mergeCell ref="F226:I226"/>
    <mergeCell ref="J226:K226"/>
    <mergeCell ref="F209:I209"/>
    <mergeCell ref="J209:K209"/>
    <mergeCell ref="F197:I197"/>
    <mergeCell ref="J197:K197"/>
    <mergeCell ref="F172:I172"/>
    <mergeCell ref="J172:K172"/>
    <mergeCell ref="F146:I146"/>
    <mergeCell ref="J146:K146"/>
    <mergeCell ref="F126:I126"/>
    <mergeCell ref="J126:K126"/>
    <mergeCell ref="F73:I73"/>
    <mergeCell ref="J73:K73"/>
    <mergeCell ref="F104:I104"/>
    <mergeCell ref="J104:K104"/>
    <mergeCell ref="F85:I85"/>
    <mergeCell ref="J85:K8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A3" sqref="A3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>
      <c r="A1" s="127" t="s">
        <v>94</v>
      </c>
      <c r="B1" s="128"/>
      <c r="C1" s="128"/>
      <c r="D1" s="128"/>
      <c r="E1" s="44"/>
      <c r="F1" s="44"/>
    </row>
    <row r="2" spans="1:6" ht="15.75">
      <c r="A2" s="26" t="s">
        <v>95</v>
      </c>
      <c r="B2" s="26" t="s">
        <v>96</v>
      </c>
      <c r="C2" s="26" t="s">
        <v>97</v>
      </c>
      <c r="D2" s="26" t="s">
        <v>98</v>
      </c>
      <c r="E2" s="26" t="s">
        <v>95</v>
      </c>
      <c r="F2" s="26" t="s">
        <v>199</v>
      </c>
    </row>
    <row r="3" spans="1:6" ht="15.75">
      <c r="A3" s="43" t="s">
        <v>99</v>
      </c>
      <c r="B3" s="45">
        <v>200000</v>
      </c>
      <c r="C3" s="43">
        <v>740068</v>
      </c>
      <c r="D3" s="46">
        <f t="shared" ref="D3:D4" si="0">C3/B3</f>
        <v>3.7003400000000002</v>
      </c>
      <c r="E3" s="43" t="s">
        <v>200</v>
      </c>
      <c r="F3" s="47">
        <v>0.83</v>
      </c>
    </row>
    <row r="4" spans="1:6" ht="15.75">
      <c r="A4" s="43" t="s">
        <v>100</v>
      </c>
      <c r="B4" s="45">
        <v>200000</v>
      </c>
      <c r="C4" s="43">
        <v>639420</v>
      </c>
      <c r="D4" s="46">
        <f t="shared" si="0"/>
        <v>3.1970999999999998</v>
      </c>
      <c r="E4" s="43" t="s">
        <v>177</v>
      </c>
      <c r="F4" s="47">
        <v>0.77</v>
      </c>
    </row>
    <row r="5" spans="1:6" ht="15.75">
      <c r="A5" s="43" t="s">
        <v>110</v>
      </c>
      <c r="B5" s="45">
        <v>200000</v>
      </c>
      <c r="C5" s="43">
        <v>285737</v>
      </c>
      <c r="D5" s="46">
        <f>C5/B5</f>
        <v>1.428685</v>
      </c>
      <c r="E5" s="43" t="s">
        <v>191</v>
      </c>
      <c r="F5" s="47">
        <v>0.8</v>
      </c>
    </row>
    <row r="6" spans="1:6" ht="15.75">
      <c r="A6" s="43" t="s">
        <v>114</v>
      </c>
      <c r="B6" s="45">
        <v>200000</v>
      </c>
      <c r="C6" s="43">
        <v>502759</v>
      </c>
      <c r="D6" s="46">
        <f t="shared" ref="D6:D7" si="1">C6/B6</f>
        <v>2.513795</v>
      </c>
      <c r="E6" s="43" t="s">
        <v>217</v>
      </c>
      <c r="F6" s="47">
        <v>0.7</v>
      </c>
    </row>
    <row r="7" spans="1:6" ht="15.75">
      <c r="A7" s="43" t="s">
        <v>139</v>
      </c>
      <c r="B7" s="45">
        <v>200000</v>
      </c>
      <c r="C7" s="43">
        <v>238010</v>
      </c>
      <c r="D7" s="46">
        <f t="shared" si="1"/>
        <v>1.1900500000000001</v>
      </c>
      <c r="E7" s="43"/>
      <c r="F7" s="43"/>
    </row>
    <row r="8" spans="1:6" ht="15.75">
      <c r="A8" s="43" t="s">
        <v>140</v>
      </c>
      <c r="B8" s="45">
        <v>200000</v>
      </c>
      <c r="C8" s="43">
        <v>490130</v>
      </c>
      <c r="D8" s="46">
        <f>C8/B8</f>
        <v>2.45065</v>
      </c>
      <c r="E8" s="43"/>
      <c r="F8" s="43"/>
    </row>
    <row r="9" spans="1:6" ht="15.75">
      <c r="A9" s="43" t="s">
        <v>176</v>
      </c>
      <c r="B9" s="45">
        <v>200000</v>
      </c>
      <c r="C9" s="43">
        <v>269462</v>
      </c>
      <c r="D9" s="46">
        <f>C9/B9</f>
        <v>1.34731</v>
      </c>
      <c r="E9" s="43"/>
      <c r="F9" s="43"/>
    </row>
    <row r="10" spans="1:6" ht="15.75">
      <c r="A10" s="43" t="s">
        <v>177</v>
      </c>
      <c r="B10" s="45">
        <v>200000</v>
      </c>
      <c r="C10" s="43">
        <v>324900</v>
      </c>
      <c r="D10" s="46">
        <f>C10/B10</f>
        <v>1.6245000000000001</v>
      </c>
      <c r="E10" s="43"/>
      <c r="F10" s="43"/>
    </row>
    <row r="11" spans="1:6" ht="15.75">
      <c r="A11" s="43" t="s">
        <v>191</v>
      </c>
      <c r="B11" s="45">
        <v>200000</v>
      </c>
      <c r="C11" s="43">
        <v>490600</v>
      </c>
      <c r="D11" s="46">
        <f>C11/B11</f>
        <v>2.4529999999999998</v>
      </c>
      <c r="E11" s="43"/>
      <c r="F11" s="43"/>
    </row>
    <row r="12" spans="1:6" ht="15.75">
      <c r="A12" s="43" t="s">
        <v>217</v>
      </c>
      <c r="B12" s="45">
        <v>200000</v>
      </c>
      <c r="C12" s="43">
        <v>297380</v>
      </c>
      <c r="D12" s="46">
        <f>C12/B12</f>
        <v>1.4869000000000001</v>
      </c>
      <c r="E12" s="43"/>
      <c r="F12" s="43"/>
    </row>
    <row r="13" spans="1:6" ht="15.75">
      <c r="A13" s="48"/>
      <c r="B13" s="48"/>
      <c r="C13" s="48"/>
      <c r="D13" s="48"/>
      <c r="E13" s="48"/>
      <c r="F13" s="48"/>
    </row>
    <row r="31" spans="1:4" ht="22.5">
      <c r="A31" s="127" t="s">
        <v>94</v>
      </c>
      <c r="B31" s="128"/>
      <c r="C31" s="128"/>
      <c r="D31" s="128"/>
    </row>
    <row r="32" spans="1:4" ht="15.75">
      <c r="A32" s="26" t="s">
        <v>95</v>
      </c>
      <c r="B32" s="26" t="s">
        <v>96</v>
      </c>
      <c r="C32" s="26" t="s">
        <v>97</v>
      </c>
      <c r="D32" s="26" t="s">
        <v>98</v>
      </c>
    </row>
    <row r="33" spans="1:4" ht="15.75">
      <c r="A33" s="27" t="s">
        <v>176</v>
      </c>
      <c r="B33" s="28">
        <v>200000</v>
      </c>
      <c r="C33" s="27">
        <v>269462</v>
      </c>
      <c r="D33" s="42">
        <f>C33/B33</f>
        <v>1.34731</v>
      </c>
    </row>
    <row r="34" spans="1:4" ht="15.75">
      <c r="A34" s="27" t="s">
        <v>177</v>
      </c>
      <c r="B34" s="28">
        <v>200000</v>
      </c>
      <c r="C34" s="27">
        <v>225700</v>
      </c>
      <c r="D34" s="42">
        <f>C34/B34</f>
        <v>1.1285000000000001</v>
      </c>
    </row>
    <row r="35" spans="1:4" ht="15.75">
      <c r="A35" s="27" t="s">
        <v>191</v>
      </c>
      <c r="B35" s="28">
        <v>200000</v>
      </c>
      <c r="C35" s="27">
        <v>247400</v>
      </c>
      <c r="D35" s="42">
        <f>C35/B35</f>
        <v>1.2370000000000001</v>
      </c>
    </row>
    <row r="36" spans="1:4" ht="15.75">
      <c r="A36" s="43" t="s">
        <v>217</v>
      </c>
      <c r="B36" s="28">
        <v>200000</v>
      </c>
      <c r="C36" s="27">
        <v>154580</v>
      </c>
      <c r="D36" s="42">
        <f>C36/B36</f>
        <v>0.77290000000000003</v>
      </c>
    </row>
  </sheetData>
  <mergeCells count="2">
    <mergeCell ref="A1:D1"/>
    <mergeCell ref="A31:D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2020-02-20T12:14:22Z</dcterms:modified>
</cp:coreProperties>
</file>